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D:\Downloads\"/>
    </mc:Choice>
  </mc:AlternateContent>
  <xr:revisionPtr revIDLastSave="0" documentId="13_ncr:1_{A74B6801-AD74-4EA4-9D49-5D594452FE3C}" xr6:coauthVersionLast="47" xr6:coauthVersionMax="47" xr10:uidLastSave="{00000000-0000-0000-0000-000000000000}"/>
  <workbookProtection workbookAlgorithmName="SHA-512" workbookHashValue="zDzMCfMDd9HIQ2uYncP988WltlkXsNlhBZ0KmaT2uChnFedc3LzJejhD010LB4n7rMLP+Nkubt5OtsTSmDDYKQ==" workbookSaltValue="DiJ5oMN5a2dD8qHWxOrzlg==" workbookSpinCount="100000" lockStructure="1"/>
  <bookViews>
    <workbookView xWindow="-120" yWindow="-120" windowWidth="20730" windowHeight="11160" activeTab="1" xr2:uid="{00000000-000D-0000-FFFF-FFFF00000000}"/>
  </bookViews>
  <sheets>
    <sheet name="RELACION DE CONTRATOS 2023" sheetId="6" r:id="rId1"/>
    <sheet name="SOLICITUD. UNICA OFERTA" sheetId="8" r:id="rId2"/>
    <sheet name="SOLICITUD PRIVADA DE OFERTA" sheetId="9" r:id="rId3"/>
    <sheet name="c" sheetId="2" r:id="rId4"/>
  </sheets>
  <externalReferences>
    <externalReference r:id="rId5"/>
  </externalReferences>
  <definedNames>
    <definedName name="_xlnm._FilterDatabase" localSheetId="3" hidden="1">'c'!$E$15:$E$18</definedName>
    <definedName name="_xlnm._FilterDatabase" localSheetId="0" hidden="1">'RELACION DE CONTRATOS 2023'!$A$1:$AI$84</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2" i="6" l="1"/>
  <c r="Q40" i="6"/>
  <c r="Q13" i="6"/>
  <c r="Q48" i="6"/>
  <c r="Q50" i="6"/>
  <c r="Q35" i="6"/>
  <c r="Q30" i="6"/>
  <c r="Q16" i="6"/>
  <c r="Q15" i="6"/>
  <c r="Q14" i="6"/>
  <c r="Q11" i="6"/>
  <c r="Q52" i="6"/>
  <c r="Q79" i="6"/>
  <c r="Q64" i="6"/>
  <c r="Q83" i="6"/>
  <c r="Q82" i="6"/>
  <c r="Q81" i="6"/>
  <c r="Q80" i="6"/>
  <c r="Q78" i="6"/>
  <c r="Q77" i="6"/>
  <c r="Q76" i="6"/>
  <c r="Q75" i="6"/>
  <c r="Q73" i="6"/>
  <c r="Q72" i="6"/>
  <c r="Q71" i="6"/>
  <c r="Q60" i="6"/>
  <c r="Q3" i="6"/>
  <c r="Q4" i="6"/>
  <c r="Q9" i="6"/>
  <c r="Q10" i="6"/>
  <c r="Q17" i="6"/>
  <c r="Q18" i="6"/>
  <c r="Q19" i="6"/>
  <c r="Q20" i="6"/>
  <c r="Q22" i="6"/>
  <c r="Q23" i="6"/>
  <c r="Q24" i="6"/>
  <c r="Q25" i="6"/>
  <c r="Q26" i="6"/>
  <c r="Q27" i="6"/>
  <c r="Q28" i="6"/>
  <c r="Q29" i="6"/>
  <c r="Q31" i="6"/>
  <c r="Q32" i="6"/>
  <c r="Q33" i="6"/>
  <c r="Q34" i="6"/>
  <c r="Q36" i="6"/>
  <c r="Q37" i="6"/>
  <c r="Q38" i="6"/>
  <c r="Q39" i="6"/>
  <c r="Q41" i="6"/>
  <c r="Q42" i="6"/>
  <c r="Q43" i="6"/>
  <c r="Q44" i="6"/>
  <c r="Q45" i="6"/>
  <c r="Q46" i="6"/>
  <c r="Q47" i="6"/>
  <c r="Q49" i="6"/>
  <c r="Q51" i="6"/>
  <c r="Q53" i="6"/>
  <c r="Q54" i="6"/>
  <c r="Q55" i="6"/>
  <c r="Q56" i="6"/>
  <c r="Q57" i="6"/>
  <c r="Q58" i="6"/>
  <c r="Q59" i="6"/>
  <c r="Q61" i="6"/>
  <c r="Q62" i="6"/>
  <c r="Q63" i="6"/>
  <c r="Q65" i="6"/>
  <c r="Q66" i="6"/>
  <c r="Q67" i="6"/>
  <c r="Q68" i="6"/>
  <c r="Q69" i="6"/>
  <c r="Q70" i="6"/>
  <c r="Q74" i="6"/>
  <c r="Q2" i="6"/>
  <c r="D42" i="6"/>
  <c r="D41" i="6"/>
  <c r="D39" i="6"/>
  <c r="D38" i="6"/>
  <c r="D37" i="6"/>
</calcChain>
</file>

<file path=xl/sharedStrings.xml><?xml version="1.0" encoding="utf-8"?>
<sst xmlns="http://schemas.openxmlformats.org/spreadsheetml/2006/main" count="2387" uniqueCount="321">
  <si>
    <t>Tipo Contrato</t>
  </si>
  <si>
    <t>No. Contrato</t>
  </si>
  <si>
    <t>Año</t>
  </si>
  <si>
    <t>Modalidad</t>
  </si>
  <si>
    <t>Rubro</t>
  </si>
  <si>
    <t>Objeto</t>
  </si>
  <si>
    <t>Contratista</t>
  </si>
  <si>
    <t>Identificación</t>
  </si>
  <si>
    <t>Valor Contrato</t>
  </si>
  <si>
    <t>Plazo</t>
  </si>
  <si>
    <t>CDP</t>
  </si>
  <si>
    <t>Fecha CDP</t>
  </si>
  <si>
    <t>RP</t>
  </si>
  <si>
    <t>Fecha RP</t>
  </si>
  <si>
    <t>Acta de Incio</t>
  </si>
  <si>
    <t>Fecha de Terminación</t>
  </si>
  <si>
    <t>Póliza</t>
  </si>
  <si>
    <t>Todo Riesgo</t>
  </si>
  <si>
    <t>Fecha Expedición</t>
  </si>
  <si>
    <t>Cumplimiento</t>
  </si>
  <si>
    <t>R. Civil Extracontractual</t>
  </si>
  <si>
    <t>Adición</t>
  </si>
  <si>
    <t>Fecha Adición</t>
  </si>
  <si>
    <t>Valor Adición</t>
  </si>
  <si>
    <t>Valor Total Contrato</t>
  </si>
  <si>
    <t>Total Plazo</t>
  </si>
  <si>
    <t>Fecha Terminación</t>
  </si>
  <si>
    <t>PSP</t>
  </si>
  <si>
    <t>001</t>
  </si>
  <si>
    <t>Proyecto</t>
  </si>
  <si>
    <t>ANGELA MARÍA HERRERA PIÑERES</t>
  </si>
  <si>
    <t>N/A</t>
  </si>
  <si>
    <t>NO</t>
  </si>
  <si>
    <t>002</t>
  </si>
  <si>
    <t>JOSE HILARIO GARCIA OJEDA</t>
  </si>
  <si>
    <t>003</t>
  </si>
  <si>
    <t>PRESTACION DE SERVICIOS PROFESIONALES PARA QUE BRINDE SOPORTE ADMINISTRATIVO EN EL MARCO DEL PROYECTO FORTALECIMIENTO Y DESARROLLO INTEGRAL DE LA GESTION MISIONAL DEL ENTE GESTOR DEL SISTEMA ESTRATEGICO DE TRANSPORTE PUBLICO COLECTIVO DE LA CIUDAD DE VALLEDUPAR SETPC</t>
  </si>
  <si>
    <t>JULIET VANESSA ECHEVERRY RIVERA</t>
  </si>
  <si>
    <t>004</t>
  </si>
  <si>
    <t>JULIE CATHERINE PORRAS RUIZ</t>
  </si>
  <si>
    <t>PSAG</t>
  </si>
  <si>
    <t>005</t>
  </si>
  <si>
    <t>Capitalización</t>
  </si>
  <si>
    <t>AIDIS PAOLA DIAZ SARMIENTO</t>
  </si>
  <si>
    <t>006</t>
  </si>
  <si>
    <t>JOSE LIBARDO SUA DIAZ</t>
  </si>
  <si>
    <t>007</t>
  </si>
  <si>
    <t>008</t>
  </si>
  <si>
    <t>SI</t>
  </si>
  <si>
    <t>009</t>
  </si>
  <si>
    <t>010</t>
  </si>
  <si>
    <t>011</t>
  </si>
  <si>
    <t>012</t>
  </si>
  <si>
    <t>013</t>
  </si>
  <si>
    <t>PS</t>
  </si>
  <si>
    <t>014</t>
  </si>
  <si>
    <t>INTEGRASOFT S.A.S.</t>
  </si>
  <si>
    <t>015</t>
  </si>
  <si>
    <t>OSORIO MORENO &amp; ABOGADOS ASOCIADOS S.A.S.</t>
  </si>
  <si>
    <t>016</t>
  </si>
  <si>
    <t xml:space="preserve">ARMANDO JOSE RIVERO GALVIS </t>
  </si>
  <si>
    <t>017</t>
  </si>
  <si>
    <t>018</t>
  </si>
  <si>
    <t>019</t>
  </si>
  <si>
    <t>020</t>
  </si>
  <si>
    <t>021</t>
  </si>
  <si>
    <t xml:space="preserve">DILIA DONADO ACOSTA </t>
  </si>
  <si>
    <t>022</t>
  </si>
  <si>
    <t>023</t>
  </si>
  <si>
    <t>CIRO ENRIQUE MARTÍNEZ ARAUJO</t>
  </si>
  <si>
    <t>024</t>
  </si>
  <si>
    <t>025</t>
  </si>
  <si>
    <t>026</t>
  </si>
  <si>
    <t>027</t>
  </si>
  <si>
    <t>PRESTACIÓN DE SERVICIOS DE APOYO A LA GESTIÓN DE UN FOTÓGRAFO QUE BRINDE ACOMPAÑAMIENTO AL DESARROLLO Y EJECUCIÓN DE LA ESTRATEGIA DE COMUNICACIÓN INTERNA Y EXTERNA, ASÍ COMO A LA SOCIALIZACIÓN EN EL MARCO DEL PROYECTO FORTALECIMIENTO Y DESARROLLO INTEGRAL DE LA GESTIÓN MISIONAL DEL ENTE GESTOR DEL SISTEMA ESTRATÉGICO DE TRANSPORTE PÚBLICO COLECTIVO DE LA CIUDAD DE VALLEDUPAR – SETPC.</t>
  </si>
  <si>
    <t>EDGAR ALFONSO PUERTO SANCHEZ</t>
  </si>
  <si>
    <t>028</t>
  </si>
  <si>
    <t>029</t>
  </si>
  <si>
    <t>030</t>
  </si>
  <si>
    <t>031</t>
  </si>
  <si>
    <t>032</t>
  </si>
  <si>
    <t>033</t>
  </si>
  <si>
    <t>JUAN PABLO HERNANDEZ MINDIOLA</t>
  </si>
  <si>
    <t>034</t>
  </si>
  <si>
    <t>ELIZABETH GUTIERREZ GUERRA</t>
  </si>
  <si>
    <t>035</t>
  </si>
  <si>
    <t>036</t>
  </si>
  <si>
    <t>037</t>
  </si>
  <si>
    <t>038</t>
  </si>
  <si>
    <t>NATALIA CARRILLO DOMINGUEZ</t>
  </si>
  <si>
    <t>039</t>
  </si>
  <si>
    <t>040</t>
  </si>
  <si>
    <t xml:space="preserve">MAX DECHNER BETANCOURTH MARQUEZ </t>
  </si>
  <si>
    <t>041</t>
  </si>
  <si>
    <t>CS</t>
  </si>
  <si>
    <t>CC</t>
  </si>
  <si>
    <t>Licitación Pública</t>
  </si>
  <si>
    <t>Concurso de Méritos</t>
  </si>
  <si>
    <t>Proyecto + Capitalización</t>
  </si>
  <si>
    <t>CO</t>
  </si>
  <si>
    <t>Proyecto + Convenio</t>
  </si>
  <si>
    <t>CI</t>
  </si>
  <si>
    <t>Convenios</t>
  </si>
  <si>
    <t>SMC</t>
  </si>
  <si>
    <t>Comparación Precios de Obra</t>
  </si>
  <si>
    <t>SAMC</t>
  </si>
  <si>
    <t>Consultoría SBTT</t>
  </si>
  <si>
    <t>PSETA</t>
  </si>
  <si>
    <t>CCOC</t>
  </si>
  <si>
    <t>CPO</t>
  </si>
  <si>
    <t>SBTT</t>
  </si>
  <si>
    <t>CSC-SBTT</t>
  </si>
  <si>
    <t>Solicitud Pública de Oferta</t>
  </si>
  <si>
    <t>Solicitud Privada de Oferta</t>
  </si>
  <si>
    <t>Solicitud de Única Oferta</t>
  </si>
  <si>
    <t>4 MESES</t>
  </si>
  <si>
    <t>PRESTACION DE SERVICIOS PROFESIONALES PARA QUE BRINDE SOPORTE COMO CONTADOR PUBLICO EN EL MARCO DEL PROYECTO FORTALECIMIENTO Y DESARROLLO INTEGRAL DE LA GESTION MISIONAL DEL ENTE GESTOR DEL SISTEMA ESTRATEGICO DE TRANSPORTEPUBLICO COLECTIVO DE LA CIUDAD DE VALLEDUPAR-SETPC.</t>
  </si>
  <si>
    <t>PRESTACIÓN DE SERVICIOS PROFESIONALES PARA BRINDAR ASESORÍA A LA GERENCIA EN EL MARCO DEL PRYECTO FORTALECIMIENTO Y DESARROLLO INTEGRAL DE LA GESTIÓN MISIONAL DEL ENTE GESTOR DEL SISTEMA ESTRATÉGICO DE TRANSPORTE PÚBLICO COLECTIVO DE LA CIUDAD DE VALLEDUPAR</t>
  </si>
  <si>
    <t>PRESTACION DE SERVICIOS PROFESIONALES PARA EL DESARROLLO DE ACTIVIDADES ADMINISTRATIVAS EN EL MARCO DEL PROYECTO FORTALECIMIENTO Y DESARROLLO INTEGRAL DE LA GESTION MISIONAL DEL ENTE GESTOR DEL SISTEMA ESTRATEGICO DE TRANSPORTE PUBLICO COLECTIVO DE LA CIUDAD DE VALLEDUPAR - SETPC</t>
  </si>
  <si>
    <t>1 MES</t>
  </si>
  <si>
    <t>21 DIAS 11 MESES</t>
  </si>
  <si>
    <t>$ 8. 549.000</t>
  </si>
  <si>
    <t>NIT 900.332.071-2</t>
  </si>
  <si>
    <t>PRESTACIÓN DE SERVICIOS DE MANTENIMIENTO, SOPORTETECNICO Y ACTUALIZACIONES A LA LICIENCIA N° 01902012122205 DE SOFTWARE SIIGO OFICIAL SERVICIOS UN (1) USUARIO, ADQUIRIDA POR EL SISTEMA INTEGRADO DE TRANSPORTE DE VALLEDUPAR - SIVA S.A.S ENTE GESTOR DEL PROYECTO SISTEMA ESTRATEGICO DE TRANSPORTE PUBLICO COLECTIVO DE VALLEDUPAR - SETPC.</t>
  </si>
  <si>
    <t>DEIMAR ALBERTO MARTINEZ PEDROZA</t>
  </si>
  <si>
    <t>PRESTACIÓN DE SERVICIOS PROFESIONALES BRINDAND O ASESORIA, ASISTENTCIA Y ACOMPAÑAMIENTO ESPECIALIZADO A LOS PROYECTOS DE CONSULTORIA Y CONSTRUCCION DE OBRAS DE INFRAESTRCUCTURA QUE HACEN PARTE DEL PRYECTO SISTEMA ESTRATEGICO DE TRANSPORTE PUBLICO COLECTIVO DE VALLEDUAPR SETPC, EN EL MARCO DEL PRYECTO FORTALECIMIENTO A LA GESTION DE LOS PROCESOS DEL SISTEMA INTEGRADO DE TRASNPORTE DE VALLEDUPAR SIVA S.AS ENTE GESTOR DEL PROYECTO.</t>
  </si>
  <si>
    <t>6 MESES</t>
  </si>
  <si>
    <t>PRESTACIÓN DE SERVICIOS PROFESIONALES DE ASESORÍA JURIDICA EXTERNA ESPECIALIZADA, REPRESENTACION EXTRAJUDICIAL Y JUDICIAL DE SIVA S.A.S.</t>
  </si>
  <si>
    <t>NIT 900.843.157-1</t>
  </si>
  <si>
    <t>24/01/203</t>
  </si>
  <si>
    <t>NORANY BAYONA NORIEGA</t>
  </si>
  <si>
    <t>11 MESES</t>
  </si>
  <si>
    <t>PRESTACIÓN DE SERVICIOS DE APYO A LA GESTION PARA EL DESARROLLO DE ACTIVIDADES ASISTENCIALES Y ADMINISTRATIVAS EN EL MARCO DEL PROYECTO FORTALECIMIENTO A LAS GESTION DE LOS PROCESOS DEL SISTEMA INTEGRADO DE TRANSPORTE DE VALLEDUPAR SAS ENTE GESTOR DEL PROYECTO - SETPC.</t>
  </si>
  <si>
    <t>PRESTACIÓN DE SERVICIOS PROFESIONALES DE APOYO EN LAS DIFERENTES ACTIVIDADES DE LA GESTION ADMINISTRATIVA QUE ADELANTA EL SISTEMA INTEGRADO DE TRANSPORTE DE VALLEDUPAR - SIVA S.A.S. EN EL MARCO DEL PROYECTO FORTAELCIMIENTO A LA GESTION DE LOS PROCESOS DEL SISTEMA INTEGRADO DE TRANSPORTE DE VALLEDUPAR SIVA S.A.S ENTE GESTOR DEL PROYECTO SETPC.</t>
  </si>
  <si>
    <t>PRESTACIÓN DE SERVICIOS DE APOYO A LA GESTION PARA EL DESARROLLO DE ACTIVIDADES ADMINISTRATIVAS DEL SISTEMA INMTEGRADO DE TRANSPORTE DE VALLEDUPAR - SIVA SAS ENTE GESTOR DEL SISTEMA ESTRATEGICO DE TRASNSPORTE PUBLICO COLECTIVO DE LA CIUDAD DE VELLEDUPAR - SETPC.</t>
  </si>
  <si>
    <t>MARIA CAROLINA GIL MARTINEZ</t>
  </si>
  <si>
    <t>10 MESES</t>
  </si>
  <si>
    <t>INNOVACION ATL SAS</t>
  </si>
  <si>
    <t>NIT 900.567.925</t>
  </si>
  <si>
    <t>PRESTACIÓN DE SERVICIOS DE APOYO A LA GESTION PARA REALIZAR EL CUBRIMIENTO AUDITIVO, VISUAL Y AUDIOVISUAL, COMO SU PRODUCCION Y POSTPRODUCCION, DE LOS EVENTOS, ACTIVIDADES YACCIONES OFICIALES QUE REALICE EL SISTEMA INTEGRADO DE TRASNPORTE DE VALLEDUPAR SIVA SAS S.A.S ASI MISMO LA ADMINISTRACION DE SUS CUETAS OFICALES EN LAS REDES OFICIALES EN LAS REDES SOCIALES EN EL MARCO DE LA EJECUCION DEL PROYECTO SISTEMA ESTRATEGICO DE TRANSPORTE PUBLICO COLECTIVO DE LA CIUDAD DE VALLEDUPAR.</t>
  </si>
  <si>
    <t>PRESTACIÓN DE SERVICIOS DE APOYO A LA GESTION PARA EL DESARROLLO DE ACTIVIDADES AISTENCIALES Y LOGISTICAS EN LOS ASUNTOS RELACIONADOS CON LOS TRAMITES ADMINISTRATIVOS Y DE ATENCION A LOS USUARIOS EN LAS OFICINAS DEL SISTEMA INTEGRADO DE TRANSPORTE DE VALLEDUPAR - SIVA SAS</t>
  </si>
  <si>
    <t>MAIDELIDES MONTERO COBO</t>
  </si>
  <si>
    <t>PRESTACIÓN DE SERVICIOS PROFESIONALES EN EL DESARROLLO Y EJECUCION DE LA ESTRATEGIA DE COMUNICACION INTERNA Y EXTERNA, ASI COMO LA SOCLIALIZACION EN EL MARCO DEL PROYECTO FORTALECIMIENTO Y DESARROLLO INTEGRAL DE LA GESTION MISIONAL DEL ENTE GESTOR DEL SISTEMA ESTRATEGICO DE TRANSPORTE PUBLICO COLECTIVO DE LA CIUDAD DE VALLEDUPAR -  SETPC.</t>
  </si>
  <si>
    <t>MERLIN JOHANA DUARTE GARCIA</t>
  </si>
  <si>
    <t>JOSE DARIO OROZCO MINDIOLA</t>
  </si>
  <si>
    <t>PRESTACIÓN DE SERVICIOS PROFESIONALES  DE UN ABOGADO PARA QUE PRESTE APOYO JURIDICO EN ATENCION A LAS PETICIONES, QUEJAS, RECLAMOS SUGERENCIAS Y DENUNCIAS QUE SE PRESENTAN ANTE LA ENTIDAD EN EL MARCO DEL PROYECTO FORTALECIMIENTO Y DESARROLLO INTEGRAL DE LA GESTION MISIONAL DEL ENTE GESTOR DEL SISTEMA ESTRATEGICO DE TRANSPORTE PUBLICO COLECTIVO DE VALLEDUPAR - SETPC.</t>
  </si>
  <si>
    <t>3 MESES</t>
  </si>
  <si>
    <t>PRESTACIÓN DE SERVICIOS DE APOYO A LA GESTION PARA EL DESARROLLO DE ACTIVIDADES LOGISTICAS COMO IMPULSO A LOS TRAMITES ADMINISTRATIVOS QUE ADELANTA EL SISTEMA INTEGRADO DE TRANSPORTE DE VALLEDUPAR - SIVA S.A.S</t>
  </si>
  <si>
    <t>PRESTACIÓN DE SERVICIOS PROFESIONALES PARA QUE BRINDE APOYO JURIDICO EN EL AREA DE OPERACIONES E INFRAESTRUCTURA DENTRO DE ÑAS ACTUACIONES ADMINISTRATIVAS QUE DEBAN SURTIRSE PARA LA IMPLEMENTACION DEL SISTEMA ESTRATEGICO DE TRANSPORTE PUBLICO COLECTIVO DE PASAJEROS EN EL MARCO DEL PROYECTO FORTALECIMIENTO Y DESARROLLO INEGRAL DE LA GESTION MISIONAL DEL ENTE GESTOR DEL SISTEMA ESTRATEGICO PUBLICO COLECTIVO DE LA CIUDAD DE VALLEDUAPR - SETPC.</t>
  </si>
  <si>
    <t>PRESTACIÓN DE SERVICIOS PROFESIONALES PARA QUE BRINDE APOYO TECNICO PARA LA IMPLEMENTACION DEL PLAN DE ACCION DE GESTION SOCLIAL DEL SISTEMA ESTRATEGICO DE TRANSPORTE PUBLICO COLECTIVO DE LA CIUDAD DE VALLEDUPAR SETPC DENTRO DEL MARCO DEL PROYECTO FORTALECIMIENTO Y DESARROLLO INTEGRAL DE LA GESTION MISIONAL DEL ENTE GESTOR SISTEMA INTEGRADO DE TRANSPORTE DE VALLEDUPAR SIVA S.A.S.</t>
  </si>
  <si>
    <t>MARIA PATRICIA RIOS VELEZ</t>
  </si>
  <si>
    <t>LUZ ELENA SIERRA FIGUEROA</t>
  </si>
  <si>
    <t>MARIA JOSE DOMINGUEZ ZUÑIGA</t>
  </si>
  <si>
    <t>PRESTACIÓN DE SERVICIOS PROFESIONALES DE APOYO A LA FORMULACION Y ESTRUCTURACION DE LOS PROYECTOS DE INFRAESTRUCTURA COMO ARQUITECTO EN EL MARCO DEL PROYECTO FORTALECIMIENTO Y DESARROLLO INTEGRAL DE LA GESTION MISIONAL DEL ENTE GESTOR DEL SISTEMA ESTRATEGICO DE TRANSPORTE PUBLICO COLECTIVO DE LA CIUDAD DE VALLEDUPAR - SETPC.</t>
  </si>
  <si>
    <t>LUIS CARLOS USTARIZ HERNANDEZ</t>
  </si>
  <si>
    <t>PRESTACIÓN DE SERVICIOS DE TRANSPORTE TERRESTRE ESPECIAL PARA EL PERSONAL Y EQUIPO DE TRABAJO DEL SISTEMA INTEGRADO DE TRANSPORTE DE VALLEDUPAR SIVA S.A.S. ENTE GESTOR DEL PROYECTO SISTEMA ESTRATEGICO DE TRNASPORTE PUBLICO COLECTIVO DE VALLEDUPAR SETPC EN EL MARCO DEL PROYECTO FORTALECIMIENTO Y DESARROLLO INTEGRAL DE LA GESTION MISIONAL.</t>
  </si>
  <si>
    <t>TRANSPLUS SERVICE SAS</t>
  </si>
  <si>
    <t>NIT 900780633-2-8</t>
  </si>
  <si>
    <t>8 DIAS 10 MESES</t>
  </si>
  <si>
    <t>PRESTACIÓN DE SERVICIOS PROFESIONALES PARA QUE BRINDE APOYO JURIDICO AL AREA DE OPERACIONES EN EL MARCO DEL PROYECTO DE FORTALECIMIENTO Y DESARROLLO INTEGRAL DE LA GESTION MISIONAL DEL ENTE GESTOR DEL SISTEMA ESTRATEGICO DE TRANSPORTE PUBLICO COLECTIVO DE LA CIUDAD DE VALLEDUPAR - SETPC.</t>
  </si>
  <si>
    <t>SANDRA CASTRO CASTRO</t>
  </si>
  <si>
    <t>LISETH CAROLINA ZUÑIGA VALERA</t>
  </si>
  <si>
    <t xml:space="preserve">PRESTACIÓN DE SERVICIOS PROFESIONALES PARA APOYAR JURIDICAMENTE EL AREA DE INFRAESTRUCTURA EN EL MARCO DEL PROYECTO FORTALECIMIENTO Y DESARROLLO INTEGRAL DE LA GESTION MISIONAL DEL ENTE GESTOR DEL SISTEMA ESTRATEGICO DE TRANSPORTE PUBLICO COLECTIVO DE LA CIUDAD DE VALLEDUPAR - SETPC. </t>
  </si>
  <si>
    <t>PRESTACIÓN DE SERVICIOS PROFESIONALES DE APOYO AL AREA DE GESTION FINANCIERA EN EL MARCO DEL PRYECTO FORTALECIMIENTO Y DESARROLLO INTEGRAL DE LA GESTION MISIONAL DEL ENTE GESTOR DEL SISTEMA ESTRATEGICO DE TRANSPORTE PUBLICO COLECTIVO DE LA CIUDAD DE VALLEDUPAR - SETPC.</t>
  </si>
  <si>
    <t>ELIECER AREAS MORENO</t>
  </si>
  <si>
    <t>042</t>
  </si>
  <si>
    <t>FADIA MUVDI ANILLO</t>
  </si>
  <si>
    <t xml:space="preserve">CF </t>
  </si>
  <si>
    <t>COMPAÑÍA NACIONAL DE FINANZAS S.A.</t>
  </si>
  <si>
    <t>NIT. 8301366481082</t>
  </si>
  <si>
    <t>LA ADQUISICION DE UNA FIANZA A TRAVES DE UNA COMPAÑÍA AFIANZADORA LEGALMENTE ESTABLECIDA EN COLOMBIA PARA GARANTIZAR EL CUMPLIMIENTO DEL CONVENIO DE APORTES SUSCRITOS ENTRE GASES DEL CARIBE Y EL SISTEMA INTEGRADO DE TRANSPORTE DE VALLEDUPAR SIVA S.A.S</t>
  </si>
  <si>
    <t>5 DIAS</t>
  </si>
  <si>
    <t>ASEGURADORA SOLIDARIA DE COLOMBIA ENTIDAD COOPERATIVA E.C.</t>
  </si>
  <si>
    <t>UN SEGURO QUE AMPARE UN BIEN INMUEBLE CONTRA TODO RIESGO QUE ESTE BAJO LA RESPONSABILIDAD Y CUSTODIA DEL SISTEMA INTEGRADO DE TRANSPORTE DE VALLEDUPAR - SIVA S.A.S</t>
  </si>
  <si>
    <t>NIT. 860.524.654-6</t>
  </si>
  <si>
    <t>A4 ASOCIADOS S.A.S</t>
  </si>
  <si>
    <t>NIT. 900.996.599</t>
  </si>
  <si>
    <t>PRESTACIÓN  DE SERVICIOS PROFESIONALESPARA QUE BRINDE ASESORIA JURIDICA EN EL MARCO DEL PROYECTO FORTALECIMIENTO Y DESARROLLO INTEGRAL DE LA GESTION MISIONAL DEL ENTE GESTOR DEL SISTEMA ESTRATEGICO DE TRANSPORTE PUBLICO COLECTIVO DE LA CIUDAD DE VALLEDUPAR - SETPC.</t>
  </si>
  <si>
    <t>320-47-994000025120</t>
  </si>
  <si>
    <t>560-47-994000158873</t>
  </si>
  <si>
    <t>PRESTACION DE SERVICIOS PROFESIONALES DE ASESORIA ESPECIALIZADA PARA ACOMPAÑAMIENTO Y SEGUIMIENTO A LA PUESTA EN MARCHA DE LA OPERACIÓN DEL SISTEMA ESTRATEGICO DE TRANSPORTE PUBLICO COLECTIVO DE VALLEDUPAR - SETPC, EN EL MARCO DEL PROYECTO FORTALECIMIENTO Y DESARROLLO INTEGRAL DE LA GESTION MISIONAL DEL ENTE GESTOR SISTEMA ESTRATEGICO DE TRANSPORTE DE VALLEDUPAR. S.A.S.</t>
  </si>
  <si>
    <t>PRESTACION DE SERVICIOS PROFESIONALES DE APOYO A LOS PROYECTOS DE INFRAESTRUCTURA E IMPLEMENTACION DE LA OPERACIÓN DEL SISTEMA ESTRATEGICO DE TRANSPORTE PUBLICO COLECTIVO DE LA CIUDAD DE VALLEDUPAR SETPC EN EL MARCO DEL PROYECTO FORTALECIMIENTO Y DESARROLLO INTEGRAL DE LA GESTION MISIONAL DEL ENTE GESTOR DEL SISTEMA ESTRATEGICO DE TRANSPORTE PUBLICO COLECTIVO DE LA CIUDAD DE VALLEDUPAR - SETPC.</t>
  </si>
  <si>
    <t>PRESTACION DE SERVICIOS PROFESIONALES PARA QUE BRINDE APOYO JURIDICO EN EL MARCO DEL PROYECTO FORTALECIMIENTO Y DESARROLLO INTEGRAL DE LA GESTION MISIONAL DEL ENTE GESTOR DEL SISTEMA ESTRATEGICO DE TRANSPORTE PUBLICO COLECTIVO DE LA CIUDAD DE VALLEDUPAR - SETPC.</t>
  </si>
  <si>
    <t>043</t>
  </si>
  <si>
    <t>044</t>
  </si>
  <si>
    <t>045</t>
  </si>
  <si>
    <t>046</t>
  </si>
  <si>
    <t>047</t>
  </si>
  <si>
    <t>048</t>
  </si>
  <si>
    <t>049</t>
  </si>
  <si>
    <t>050</t>
  </si>
  <si>
    <t>052</t>
  </si>
  <si>
    <t>MARIANELLA FLOREZ</t>
  </si>
  <si>
    <t>CANAL 12 EL NUESTRO SAS</t>
  </si>
  <si>
    <t>JONATHAN ESTEMBERG</t>
  </si>
  <si>
    <t>MIGUEL ANGEL FIGUEROA</t>
  </si>
  <si>
    <t>GRUPO LOPERENA SAS</t>
  </si>
  <si>
    <t>JANIO ROCA TORRALVO</t>
  </si>
  <si>
    <t xml:space="preserve">JOHN FREDDY DAZA CARDENAS </t>
  </si>
  <si>
    <t>NIT 900531409-1</t>
  </si>
  <si>
    <t>5 MESES</t>
  </si>
  <si>
    <t>320-47-994000025315</t>
  </si>
  <si>
    <t>PRESTACION DE SERVICIOS PROFESIONALES PARA QUE BRINDE ACOMPAÑAMIENTO JURIDICO ESPECIALIZADO EN EL MARCO DEL PROYECTO Y DESARROLLO INTEGRAL DE LA GESTION MISIONAL DEL ENTE GESTOR DEL SISTEMA ESTRATEGICODE TRANSPORTE PUBLICO COLECTIVO DE LA CIUDAD DE VALLEDUPAR - SETPC</t>
  </si>
  <si>
    <t>PRSTACION DE SERVICIOS DE APOYO A LA GESTION PARA EL DESARROLLO DE ACTIVIDADES LOGISTICAS COMO IMPULSO A LOS TRAMITES ADMINISTRATIVOS QUE ADELANTA EL SISTEMA INTEGRADO DE TRANSPORTE DE VALLEDUPAR - SIVA - S.A.S.</t>
  </si>
  <si>
    <t>PRESTACION DE SERVICIOS PARA EL DISEÑO, CONCEPTUALIZACION Y EJECUCION DEL PLAN DE MEDIOS, CON EL FIN DE LOGRAR UNA SOCIALIZACION, DIVULGACION ESTRATEGICA Y POSICIONAMIENTO DEL SISTEMA ESTRATEGICO DE TRANSPORTE PUBLICO COLECTIVO DE VALLEDUPAR - SETPC.</t>
  </si>
  <si>
    <t>12 DIAS Y 6 MESES</t>
  </si>
  <si>
    <t>LUZ KARIME FERNANDEZ GARCIA</t>
  </si>
  <si>
    <t>9 MESES</t>
  </si>
  <si>
    <t>NIT 901136285-5</t>
  </si>
  <si>
    <t>CONTRATAR LA ADQUISICIÓN DE ELEMENTOS DE PAPELERÍA EN GENERAL Y ÚTILES DE OFICINA QUE REQUIERA EL SISTEMA INTEGRADO DE TRANSPORTE DE VALLEDUPAR SIVA S.A.S.</t>
  </si>
  <si>
    <t>30/12/203</t>
  </si>
  <si>
    <t>051</t>
  </si>
  <si>
    <t>PRESTACION DE SERVICIOS PROFESIONALES DE UN INGENIERO DE SISTEMAS COMO APOYO ADMINISTRATIVO Y UN ACOMPAÑAMIENTO A LA GESTION DE LAS TECNOLOGIAS DE LA INFORMACION Y COMUNICACIONES (TIC) EN EL MARCO DEL PROYECTO FORTALECIMIENTO Y DESARROLLO INTEGRAL DE LA GESTION MISIONAL DEL ENTE GESTOR DEL SISTEMA ESTRATEGICO DE TRANSPORTE PUBLICO COLECTIVO DE LA CIUDAD DE VALLEDUPAR - SETPC.</t>
  </si>
  <si>
    <t>PRESTACION DE SERVICIOS PROFESIONALES ESPECIALIZADOS PARA BRINDAR APOYO AL AREA DE OPERACIONES EN EL PROCESO DE IMPLEMENTACION DEL SISTEMA ESTRATEGICO DE TRANSPORTE PUBLICO COLECTIVO DE LA CIUDAD DE VALLEDUPAR - SETPC INTEGRAL DE LA GESTION MISIONAL DEL ENTE GESTOR SISTEMA INTEGRADO DE TRANSPORTE DE VALLEDUPAR - SIVA S.A.S.</t>
  </si>
  <si>
    <t>SUMINISTRO DE ELEMENTOS DE ASEO Y UTENSILIOS DE CAFETERIA QUE REQUIERA LA SEDE DEL SISTEMA INTEGRADO DE TRANSPORTE DE VALLEDUPAR SIVA S.A.S.</t>
  </si>
  <si>
    <t>CONTRATAR LA PRESTACIÓN DE SERVICIOS DE ACTUALIZACIÓN DEL SITIO WEB Y HOSTING, CON CORREO ELECTRÓNICO INCLUIDO Y DEMÁS ESPECIFICACIONES TÉCNICAS REQUERIDAS POR LA ENTIDAD SISTEMA INTEGRADO DE TRANSPORTE DE VALLEDUPAR SAS – SIVA SAS</t>
  </si>
  <si>
    <t>GOPHER GROUP SAS</t>
  </si>
  <si>
    <t>NIT 900425485-8</t>
  </si>
  <si>
    <t>si</t>
  </si>
  <si>
    <t>PRESTACION DE SERVICIOS PROFESIONALES PARA APOYAR LA SOCIALIZACION DE LOS PROYECTOS DE INFRAESTRUCTURA Y DE OPERACIONES EN EL MARCO DEL PROYECTO FORTALECIMIENTO Y DESARROLLO INTEGRAL DE LA GESTION MISIONAL DEL ENTE GESTOR DEL SISTEMA ESTRATEGICO DE TRANSPORTE PUBLICO COLECTIVO DE LA CIUDAD DE VALLEDUPAR - SETPC.</t>
  </si>
  <si>
    <t>PRESTACION DE SERVICIOS PROFESIONALES EN LA REALIZACION DE ACCIONES PARA LA ACTUALIZACION DEL DISEÑO, IMPLEMENTACION, SEGUIMIENTO, EVALUCION, CONTROL Y ASESORIA AL DESARROLLO DEL SISTEMA INTEGRAFO DE TRANSPORTE DE VALLEDUPAR SIVA S.A.S. ENTE GESTOR DEL PROYECTO SISTEMA ESTRATEGICO DE TRANSPORTE PUBLICO COLECTIVO DE VALLEDUPAR .</t>
  </si>
  <si>
    <t>PRESTACION DE SERVICIOS PROFESIONALES DE APOYO A LOS PROYECTOS DE INFRAESTRUCTURAS COMO INGENIERO AMBIENTAL EN EL MARCO DEL PROYECTO FORTALECIMIENTO Y DESARROLLO INTEGRAL DE LA GESTION MISIONAL DEL ENTE GESTOR DEL SISTEMA ESTRATEGICO DE TRANSPORTE PUBLICO COLECTIVO DE LA CIUDAD DE VALLEDUPAR SETPC.</t>
  </si>
  <si>
    <t>PRESTACION DE SERVICIOS PROFESIONALES DE APOYO A LA FORMULACION Y ESTRUCTURACION DE LOS PROYECTOS DE INFRAESTRUCTURA COMO INGENIERO CIVIL EN EL MARCO DEL PROYECTO FORTALECIMIENTO Y DESARROLLO INTEGRAL DE LA GESTION MISIONAL DEL ENTE GESTOR DEL SISTEMA ESTRATGICO DE TRANSPORTE PUBLICO COLECTIVO DE LA CIUDAD DE VALLEDUPAR - SETPC.</t>
  </si>
  <si>
    <t>053</t>
  </si>
  <si>
    <t>PRESTACION DE SERVICIOS PROFESIONALES PARA EL ACOMPAÑAMIENTO A LA OFICINA DE CONTROL INTERNO EN LA REALIZCION DE INFORMES Y SEGUIMIENTO, CON EL FIN DE CONTRIBUIR AL FORTALECIMIENTO DEL SISTEMA INTEGRADO DE TRANSPORTE DE VALLEDUPAR SIVA SAS ENTE GESTROR DEL SISTEMA ESTRATEGICO DE TRANSPORTE PUBLICO COLECTIVO DE LA CIUDAD DE VALLEDUPAR - SETPC.</t>
  </si>
  <si>
    <t>TATIANA MIELES FLOREZ</t>
  </si>
  <si>
    <t>054</t>
  </si>
  <si>
    <t>PRESTACION DE SERVICIOS PROFESIONALES PARA APOYAR LA SOCIALIZACION DE LOS PROYECTOS DE INFRAESTRUCTURA Y DE OPERACIONES EN EL MARCO DEL PROYECTO FORTALECIMIENTO Y DESARROLLO INTEGRAL DE LA GESTION MISIONAL DEL ENTE GESTOR DEL SISTEMA ESTRATEGICO DE TRANSPORTE PUBLICO COLECVTIVO DE LA CIUDAD DE VALLEDUPAR - SETPC</t>
  </si>
  <si>
    <t>ELIANA CARMONA CASTILLEJO</t>
  </si>
  <si>
    <t>055</t>
  </si>
  <si>
    <t>PRESTACION DE SERVICIOS PROFESIONALES PARA QUE BRNDE SOPORTE A LAS ACTIVIDADES RELACIONADAS CON LA COMERCIALIZACION DE PUBLICIDAD O DE CUALQUIER OTRO INGRESO COLATERAL DEVENIENTE DE LA ADMINISTRACION DE LA INFRAESTRUCTURA Y FLOTA DEL SISTEMA ESTRATEGICO DE TRANSPORTE PUBLICO DE VALLEDUPAR.</t>
  </si>
  <si>
    <t>ANA MARIA MESTRE ZEQUEDA</t>
  </si>
  <si>
    <t>056</t>
  </si>
  <si>
    <t>PRESTACION DE SERVICIOS DE ALOJAMIENTO DE SERVIDOR DE SEGURIDAD SAM Y ROUTER DEL SISTEMA INTEGRADO DE TRANSPORTE DE VALLEDUPAR SIVA SAS ENTE GESTOR DEL PROYECTO SISTEMA ESTRATEGICO DE TRANSPORTE PUBLICO COLECTIVO DE VALLEDUPAR SETPC EN EL MARCO DEL PROYECTO FORTALECIMIENTO Y DESARROLLO INTEGRAL DE LA GESTION MISIONAL.</t>
  </si>
  <si>
    <t>HOSTDIME.COM.CO.S.A.S.</t>
  </si>
  <si>
    <t>NIT 900040346-9</t>
  </si>
  <si>
    <t>8 MESES</t>
  </si>
  <si>
    <t>057</t>
  </si>
  <si>
    <t>CONTRATACIÓN DE ENCARGO FIDUCIARIO QUE ADMINISTRARÁ LOS RECURSOS DEL FONDO DE ESTABILIZACIÓN TARIFARIA PARA LA OPERACIÓN DEL SISTEMA ESTRATÉGICO DE TRANSPORTE PÚBLICO DE LA CIUDAD DE VALLEDUPAR</t>
  </si>
  <si>
    <t>FIDUCIARIA DE OCCIDENTE S A</t>
  </si>
  <si>
    <t>NIT 800143157-3</t>
  </si>
  <si>
    <t>6 meses</t>
  </si>
  <si>
    <t>4 meses</t>
  </si>
  <si>
    <t>PRESTACIÓN DE SERVICIOS DE APOYO A LA GESTIÓN PARA LA ASISTENCIA Y GESTION EN ORGANIZACIÓN EN ORGANIZACIÓN DE ARCHIVO DEL SISTEMA INTEGRADO DE TRANSPORTE DE VALLEDUPAR SIVA S.A.S.</t>
  </si>
  <si>
    <t>PRESTACIÓN DE SERVICIOS DE APOYO A LA GESTIÓN PARA EL DESARROLLO, ASISTENCIA Y ORGANIZACIÓN EN LAS ACTIVIDADES ADMINISTRATIVAS EN EL MARCO DEL PROYECTO FORTALECIMIENTO Y DESARROLLO INTEGRAL DE LA GESTION MISIONAL DEL ENTE GESTOR DEL SISTEMA ESTRATEGICO DE TRANSPORTE PUBLICO COLECTIVO DE LA CIUDAD DE VALLEDUPAR - SETPC</t>
  </si>
  <si>
    <t>PRESTACIÓN DE SERVICIOS PROFESIONALES DE APOYO PARA QUE BRINDE SOPORTE ADMINISTRATIVIO EN EL MARCO DEL PROYECTO FORTALECIMIENTO Y DESARROLLO INTEGRAL DE LA GESTION MISIONAL DEL ENTE GESTOR DEL SISTEMA ESTRATEGICO DE TRANSPORTE PUBLICO COLECTIVO DE LA  CIUDAD DE VALLEDUPAR - SETPC.</t>
  </si>
  <si>
    <t>KARY OCHOA QUIÑONEZ</t>
  </si>
  <si>
    <t>2 MESES</t>
  </si>
  <si>
    <t>1.045..696.221</t>
  </si>
  <si>
    <t xml:space="preserve">PRESTACIÓN DE SERVICIOS PROFESIONALES PARA LA IDENTIFICACIÓN, PREPARACIÓN, ESTRUCTURACIÓN Y EVALUACIÓN DE PROYECTOS TENDIENTES A SU CONTRATACIÓN, ASI COMO EL APOYO INTEGRAL DE LA GESTIÓN MISIONAL DEL ENTE GESTOR DEL SISTEMA ESTRATEGICO DE TRANSPORTE PÚBLICO COLECTIVO DE LA CIUDAD DE VALLEDUPAR - SETPC </t>
  </si>
  <si>
    <t>CONTRATAR LA ADQUISICIÓN DE UNA PÓLIZA DE MANEJO DE CAJA MENOR DE LA EMPRESA SISTEMA INTEGRADO DE TRANSPORTE DE VALLEDUPAR SIVA S.A.S.</t>
  </si>
  <si>
    <t>NIT 860524654-6</t>
  </si>
  <si>
    <t>PRESTACIÓN DE SERVICIOS PROFESIONALES PARA BRINDAR ASESORIA A LA GERENCIA EN EL MARCO DEL PROYECTO FORTALECIMIENTO Y DESARROLLO INTEGRAL DE LA GESTION MISIONAL DEL ENTE GESTOR DEL SISTEMA ESTRATEGICO DE TRANSPORTE PÚBLICO COLECTIVO DE LA CIUDAD DE VALLEDUPAR.</t>
  </si>
  <si>
    <t>PRESTACION DE SERVICIOS PROFESIONALES PARA PRESTAR APOYO EN LOS SERVICIOS DE COMERCIALIZACION DE PUBLICIDAD O DE CUALQUIER OTRO INGRESO COLATERAL DEVENIENTE DE LA ADMINISTRACION DE LA INFRAESTRUCTURA Y FLOTA DEL SISTEMA ESTRATEGICO DE TRANSPORTE PUBLICO DE VALLEDUPAR.</t>
  </si>
  <si>
    <t xml:space="preserve">PRESTACIÓN DE SERVICIOS DE ASESORÍA, ADIESTRAMIENTO, ACOMPAÑAMIENTO, Y SEGUIMIENTO PARA LA IMPLEMENTACION DE NORMAS INTERNACIONALES DE CONTABILIDAD, INCLUYENDO LA ELABORACIÓN DE LAS POLITICAS CONTABLES Y LOS ESTADOS FINANCIEROS BAJO NIIF </t>
  </si>
  <si>
    <t>PRESTACÓN DE SERVICIOS PARA EL MANTENIMIENTO PREVENTIVO Y CORRECTIVO INCLUIDOS REPUESTOS PARA LOS AIRES ACONDICIONADOS INSTALADOS EN LA SEDE DEL SISTEMA INTEGRADO DE TRANSPORTE DE VALLEDUPAR - SIVA S.A.S</t>
  </si>
  <si>
    <t>ORLANDO JOSE VILLALBA FERREIRA</t>
  </si>
  <si>
    <t>7 MESES</t>
  </si>
  <si>
    <t>JOSE CARLOS DE LA HOZ JIMÉNEZ</t>
  </si>
  <si>
    <t>COMPAÑÍA NACIONAL DE FIANZAS S.A.</t>
  </si>
  <si>
    <t>psag</t>
  </si>
  <si>
    <t>psp</t>
  </si>
  <si>
    <t xml:space="preserve">PRESTACIÓN DE SERVICIOS PROFESIONALES PARA APOYAR JURIDICAMENTE EL AREA DE INFRAESTRUCTURA EN EL MARCO DEL PROYECTO FORTALECIMIENTO Y DESARROLLO INTEGRAL DE LA GESTION MISIONAL DEL ENTE GESTOR DEL SISTEMA ESTRATEGICO DE </t>
  </si>
  <si>
    <t>CARIMAR LTDA</t>
  </si>
  <si>
    <t>DIXON TRUJILLO</t>
  </si>
  <si>
    <t>LUIS FABIAN SALAZAR</t>
  </si>
  <si>
    <t>PRESTACIÓN DE SERVICIOS PROFESIONALES ESPECIALIZADOS PARA ESTRUCTURAR LOS DIFERENTES PROYECTOS DE INFRAESTRUCTURA, EN EL MARCO DEL PROYECTO FORTALECIMIENTO A LA GESTIÓN DE LOS `PROCESOS DEL SISTEMA INTEGRADO DE TRANSPORTE DE VALLEDUPAR SIVA S.A.S ENTE GESTOR DEL PROYECTO SETPC</t>
  </si>
  <si>
    <t>GRUPO EMPRESARIAL DE INFRAESTRUCTRA  DE COLOMBIANO S.A.S</t>
  </si>
  <si>
    <t>NIT. 800256897-0</t>
  </si>
  <si>
    <t>PRESTACIÓN DE SERVICIOS DE VIGILANCIA DE SEGURIDAD ARMADA Y CON SISTEMA ELECTRÓNICO DE SEGURIDAD A TRAVÉS DE MONITOREO INALÁMBRICO EN LA SEDE DE LA EMPRESA SISTEMA INTEGRADO DE TRANSPORTE DE VALLEDUPAR SIVA S.A.S</t>
  </si>
  <si>
    <t>NIT. 900245560-1</t>
  </si>
  <si>
    <t>CONTRATAR LA ADQUISICIÓN DE ELEMENTOS DE COMPUTO Y LICENCIAS REQUERIDAS POR LA ENTIDAD EN EL MARCO DEL PROYECTO FORTALECIMIENTO Y DESARROLLO INTEGRAL DE LA GESTIÓN MISIONAL DEL ENTE GESTOR SISTEMA ESTRATÉGICO DE TRANSPORTE PUBLICO COLECTIVO DE LA CIUDAD DE VALLEDUPAR -SETPC.</t>
  </si>
  <si>
    <t>45 DIAS</t>
  </si>
  <si>
    <t>$ 75.477.511,20</t>
  </si>
  <si>
    <t>PRESTACION DE SERVICIOS PARA LA REVISION, AJUSTES, Y/O ACTUALIZACION DE ESTUDIOS DE TRANSITO EN PRO DE LA MEJORA DE LAS CONDICIONES DE MOVILIDAD EN LAS INTERSECCIONES CONFLICTIVAS DE LA CIUDAD EN EL MARCO DEL PROYECTO FORTALECIMIENTO Y DESARROLLO INTEGRAL DE LA GESTION MISIONAL DEL ENTE GESTOR SISTEMA INTEGRADO DE TRANSPORTE DE VALLEDUPAR SIVA S.A.S.</t>
  </si>
  <si>
    <t>DARILYS AREVALO NUÑEZ</t>
  </si>
  <si>
    <t>PRESTACION DE SERVICIOS DE APOYO A LA GESTION PARA EL DESARROLLO DE ACTIVIDADES ADMINISTRATIVAS QUE ADELANTA EL SISTEMA INTEGRADO DE TRANSPORTE DE VALLEDUPAR - SIVA S.A.S. EN EL MARCO DEL PROYECTO FORTALECIMIENTO A LA GESTION DE LOS PROCESOS DEL SISTEMA INTEGRADO DE TRANSPORTE DE VALLEDUPAR SIVA S.A.S ENTE GESTOR DEL PROYECTO SETPC.</t>
  </si>
  <si>
    <t>DIANA MARGARITA USTARIZ CURE</t>
  </si>
  <si>
    <t>MILDRED ISABEL MEDINA PABA</t>
  </si>
  <si>
    <t>MARIA MARCELA GOMEZ ACOSTA</t>
  </si>
  <si>
    <t>05-06-2023 -TERMINACIÓN ANTICIPADA DE CONTRATO</t>
  </si>
  <si>
    <t>CONTRTAR PRESTACIÓN DE SERVICIOS DE APOYO A LA GESTIÓN AL AREA DE OPERACIONES  DEL SISTEMA ESTRATÉGICO DE TRANSPORTE PÚBLICO DE VALLEDUPAR – SETP.</t>
  </si>
  <si>
    <t>CONTRATAR PRESTACIÓN DE SERVICIOS DE APOYO A LA GESTIÓN AL AREA DE OPERACIONES  DEL SISTEMA ESTRATÉGICO DE TRANSPORTE PÚBLICO DE VALLEDUPAR – SETP.</t>
  </si>
  <si>
    <t>CONTRATAR LA PRESTACIÓN DE SERVICIOS PROFESIONALES DE APOYO A LA IMPLEMENTACIÓN DE LA OPERACIÓN DEL SISTEMA ESTRATÉGICO DE TRANSPORTE PÚBLICO COLECTIVO DE LA CIUDAD DE VALLEDUPAR - SETPC.</t>
  </si>
  <si>
    <t>CONTRATAR LA PRESTACIÓN DE SERVICIOS DE APOYO TÉCNICOS EN LA IMPLEMENTACIÓN DE LA OPERACIÓN DEL SISTEMA ESTRATÉGICO DE TRANSPORTE PÚBLICO COLECTIVO DE LA CIUDAD DE VALLEDUPAR SETPC.</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</si>
  <si>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</si>
  <si>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</si>
  <si>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</si>
  <si>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</si>
  <si>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</si>
  <si>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</si>
  <si>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</si>
  <si>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</si>
  <si>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</si>
  <si>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</si>
  <si>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</si>
  <si>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</si>
  <si>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</si>
  <si>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</si>
  <si>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</si>
  <si>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</si>
  <si>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</si>
  <si>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</si>
  <si>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</si>
  <si>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</si>
  <si>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</si>
  <si>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</si>
  <si>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</si>
  <si>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</si>
  <si>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</si>
  <si>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</si>
  <si>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$322.405.639</t>
  </si>
  <si>
    <t>$ 26.956.080</t>
  </si>
  <si>
    <t>$ 80.868.240</t>
  </si>
  <si>
    <t>$ 31.713.240</t>
  </si>
  <si>
    <t>$ 95.139.720</t>
  </si>
  <si>
    <t>TRIPLE C SAS</t>
  </si>
  <si>
    <t>NIT. 901256066-3</t>
  </si>
  <si>
    <t>INTERVENTORÍA TÉCNICA ACDMINISTRATIVA, LEGAL, FINANCIERA, AMBIENTAL SOCIAL Y SST PARA EL PROYECTO DE LA RED DE PARADEROS Y SEÑALETICA DEL SISTEMA ESTRATEGICO DE TRANSPORTE PUBLICO DE VALLEDUPAR.</t>
  </si>
  <si>
    <t>PABLO VELANDIA PULIDO</t>
  </si>
  <si>
    <t>PORCENTAJE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</si>
</sst>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quot;$&quot;\ #,##0_);[Red]\(&quot;$&quot;\ #,##0\)"/>
    <numFmt numFmtId="165" formatCode="&quot;$&quot;\ #,##0"/>
    <numFmt numFmtId="166" formatCode="0.0"/>
    <numFmt numFmtId="167" formatCode="[$$-240A]\ #,##0"/>
  </numFmts>
  <fonts count="6" x14ac:knownFonts="1">
    <font>
      <sz val="11"/>
      <color theme="1"/>
      <name val="Calibri"/>
      <family val="2"/>
      <scheme val="minor"/>
    </font>
    <font>
      <sz val="11"/>
      <color theme="1"/>
      <name val="Calibri"/>
      <family val="2"/>
      <scheme val="minor"/>
    </font>
    <font>
      <sz val="8"/>
      <name val="Calibri"/>
      <family val="2"/>
      <scheme val="minor"/>
    </font>
    <font>
      <sz val="11"/>
      <name val="Arial Narrow"/>
      <family val="2"/>
    </font>
    <font>
      <b/>
      <sz val="11"/>
      <name val="Arial Narrow"/>
      <family val="2"/>
    </font>
    <font>
      <sz val="11"/>
      <color theme="1"/>
      <name val="Arial Narrow"/>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5"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3" fontId="3" fillId="2" borderId="1" xfId="0" applyNumberFormat="1" applyFont="1" applyFill="1" applyBorder="1" applyAlignment="1">
      <alignment horizontal="right" vertical="center"/>
    </xf>
    <xf numFmtId="165" fontId="3" fillId="2" borderId="1" xfId="0" applyNumberFormat="1" applyFont="1" applyFill="1" applyBorder="1" applyAlignment="1">
      <alignment horizontal="center" vertical="center"/>
    </xf>
    <xf numFmtId="15" fontId="3" fillId="2" borderId="1" xfId="0" applyNumberFormat="1" applyFont="1" applyFill="1" applyBorder="1" applyAlignment="1">
      <alignment horizontal="center" vertical="center"/>
    </xf>
    <xf numFmtId="0" fontId="3" fillId="2" borderId="1" xfId="0" applyFont="1" applyFill="1" applyBorder="1" applyAlignment="1">
      <alignment horizontal="right" vertical="center"/>
    </xf>
    <xf numFmtId="164" fontId="3" fillId="2" borderId="1" xfId="0" applyNumberFormat="1" applyFont="1" applyFill="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3" fontId="3" fillId="0" borderId="1" xfId="0" applyNumberFormat="1" applyFont="1" applyBorder="1" applyAlignment="1">
      <alignment horizontal="right" vertical="center"/>
    </xf>
    <xf numFmtId="165" fontId="3" fillId="0" borderId="1" xfId="0" applyNumberFormat="1" applyFont="1" applyBorder="1" applyAlignment="1">
      <alignment horizontal="center"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4" borderId="1" xfId="0" applyFont="1" applyFill="1" applyBorder="1" applyAlignment="1">
      <alignment horizontal="left" vertical="center"/>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5" fillId="0" borderId="2" xfId="0" applyFont="1" applyBorder="1" applyAlignment="1">
      <alignment horizontal="left" vertical="top"/>
    </xf>
    <xf numFmtId="14" fontId="3" fillId="2" borderId="1" xfId="0" applyNumberFormat="1" applyFont="1" applyFill="1" applyBorder="1" applyAlignment="1">
      <alignment horizontal="center" vertical="center"/>
    </xf>
    <xf numFmtId="167" fontId="4"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167" fontId="3" fillId="2" borderId="1" xfId="0" applyNumberFormat="1" applyFont="1" applyFill="1" applyBorder="1" applyAlignment="1">
      <alignment horizontal="center" vertical="center"/>
    </xf>
    <xf numFmtId="0" fontId="3" fillId="2" borderId="1" xfId="0" applyFont="1" applyFill="1" applyBorder="1"/>
    <xf numFmtId="1"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right"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15" fontId="3"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166" fontId="3"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5" fillId="2" borderId="0" xfId="0" applyFont="1" applyFill="1" applyAlignment="1">
      <alignment horizontal="left" vertical="top"/>
    </xf>
    <xf numFmtId="15" fontId="3" fillId="2" borderId="1" xfId="0" applyNumberFormat="1" applyFont="1" applyFill="1" applyBorder="1" applyAlignment="1">
      <alignment horizontal="left" vertical="top"/>
    </xf>
    <xf numFmtId="167" fontId="3" fillId="0" borderId="1" xfId="0" applyNumberFormat="1" applyFont="1" applyBorder="1" applyAlignment="1">
      <alignment horizontal="center" vertical="center"/>
    </xf>
    <xf numFmtId="9" fontId="4" fillId="2" borderId="1" xfId="2" applyFont="1" applyFill="1" applyBorder="1" applyAlignment="1">
      <alignment horizontal="center" vertical="center" wrapText="1"/>
    </xf>
    <xf numFmtId="9" fontId="3" fillId="2" borderId="1" xfId="2" applyFont="1" applyFill="1" applyBorder="1" applyAlignment="1">
      <alignment horizontal="center" vertical="center"/>
    </xf>
  </cellXfs>
  <cellStyles count="3">
    <cellStyle name="Moneda [0] 2" xfId="1"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Usuario/Downloads/Relacio&#769;n%20de%20Contratos%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2020"/>
      <sheetName val="Lista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87"/>
  <sheetViews>
    <sheetView zoomScale="104" zoomScaleNormal="104" workbookViewId="0">
      <pane ySplit="1" topLeftCell="A2" activePane="bottomLeft" state="frozen"/>
      <selection pane="bottomLeft" activeCell="F9" sqref="F9"/>
    </sheetView>
  </sheetViews>
  <sheetFormatPr baseColWidth="10" defaultColWidth="11.42578125" defaultRowHeight="16.5" x14ac:dyDescent="0.3"/>
  <cols>
    <col min="1" max="1" width="11.5703125" style="7" customWidth="1"/>
    <col min="2" max="2" width="11.7109375" style="8" customWidth="1"/>
    <col min="3" max="3" width="7" style="7" customWidth="1"/>
    <col min="4" max="4" width="20.42578125" style="7" customWidth="1"/>
    <col min="5" max="5" width="19" style="7" customWidth="1"/>
    <col min="6" max="6" width="85.85546875" style="9" customWidth="1"/>
    <col min="7" max="7" width="46.140625" style="9" customWidth="1"/>
    <col min="8" max="8" width="17.85546875" style="10" customWidth="1"/>
    <col min="9" max="9" width="21.5703125" style="33" customWidth="1"/>
    <col min="10" max="10" width="18.7109375" style="7" customWidth="1"/>
    <col min="11" max="11" width="8.7109375" style="35" customWidth="1"/>
    <col min="12" max="12" width="16.7109375" style="12" customWidth="1"/>
    <col min="13" max="13" width="8.7109375" style="35" customWidth="1"/>
    <col min="14" max="15" width="16.7109375" style="12" customWidth="1"/>
    <col min="16" max="16" width="17.7109375" style="12" customWidth="1"/>
    <col min="17" max="17" width="17.7109375" style="47" customWidth="1"/>
    <col min="18" max="18" width="16.7109375" style="7" customWidth="1"/>
    <col min="19" max="19" width="25.42578125" style="7" bestFit="1" customWidth="1"/>
    <col min="20" max="20" width="30.85546875" style="30" bestFit="1" customWidth="1"/>
    <col min="21" max="21" width="26.28515625" style="7" bestFit="1" customWidth="1"/>
    <col min="22" max="22" width="30.85546875" style="7" bestFit="1" customWidth="1"/>
    <col min="23" max="23" width="23.140625" style="7" customWidth="1"/>
    <col min="24" max="24" width="14" style="7" customWidth="1"/>
    <col min="25" max="25" width="18.7109375" style="7" bestFit="1" customWidth="1"/>
    <col min="26" max="26" width="26.85546875" style="7" bestFit="1" customWidth="1"/>
    <col min="27" max="27" width="17.85546875" style="7" customWidth="1"/>
    <col min="28" max="28" width="10.42578125" style="7" customWidth="1"/>
    <col min="29" max="29" width="8.7109375" style="7" customWidth="1"/>
    <col min="30" max="30" width="16.7109375" style="7" customWidth="1"/>
    <col min="31" max="31" width="8.7109375" style="7" customWidth="1"/>
    <col min="32" max="32" width="16.7109375" style="7" customWidth="1"/>
    <col min="33" max="33" width="16.85546875" style="7" customWidth="1"/>
    <col min="34" max="34" width="11.42578125" style="7"/>
    <col min="35" max="35" width="17.7109375" style="7" customWidth="1"/>
    <col min="36" max="16384" width="11.42578125" style="34"/>
  </cols>
  <sheetData>
    <row r="1" spans="1:35" s="32" customFormat="1" ht="36.75" customHeight="1" x14ac:dyDescent="0.25">
      <c r="A1" s="1" t="s">
        <v>0</v>
      </c>
      <c r="B1" s="2" t="s">
        <v>1</v>
      </c>
      <c r="C1" s="1" t="s">
        <v>2</v>
      </c>
      <c r="D1" s="1" t="s">
        <v>3</v>
      </c>
      <c r="E1" s="1" t="s">
        <v>4</v>
      </c>
      <c r="F1" s="1" t="s">
        <v>5</v>
      </c>
      <c r="G1" s="1" t="s">
        <v>6</v>
      </c>
      <c r="H1" s="3" t="s">
        <v>7</v>
      </c>
      <c r="I1" s="31" t="s">
        <v>8</v>
      </c>
      <c r="J1" s="1" t="s">
        <v>9</v>
      </c>
      <c r="K1" s="4" t="s">
        <v>10</v>
      </c>
      <c r="L1" s="5" t="s">
        <v>11</v>
      </c>
      <c r="M1" s="4" t="s">
        <v>12</v>
      </c>
      <c r="N1" s="5" t="s">
        <v>13</v>
      </c>
      <c r="O1" s="5" t="s">
        <v>14</v>
      </c>
      <c r="P1" s="5" t="s">
        <v>15</v>
      </c>
      <c r="Q1" s="46" t="s">
        <v>320</v>
      </c>
      <c r="R1" s="1" t="s">
        <v>16</v>
      </c>
      <c r="S1" s="1" t="s">
        <v>17</v>
      </c>
      <c r="T1" s="6" t="s">
        <v>18</v>
      </c>
      <c r="U1" s="1" t="s">
        <v>19</v>
      </c>
      <c r="V1" s="6" t="s">
        <v>18</v>
      </c>
      <c r="W1" s="1" t="s">
        <v>20</v>
      </c>
      <c r="X1" s="6" t="s">
        <v>18</v>
      </c>
      <c r="Y1" s="1" t="s">
        <v>21</v>
      </c>
      <c r="Z1" s="1" t="s">
        <v>22</v>
      </c>
      <c r="AA1" s="1" t="s">
        <v>23</v>
      </c>
      <c r="AB1" s="1" t="s">
        <v>9</v>
      </c>
      <c r="AC1" s="1" t="s">
        <v>10</v>
      </c>
      <c r="AD1" s="1" t="s">
        <v>11</v>
      </c>
      <c r="AE1" s="1" t="s">
        <v>12</v>
      </c>
      <c r="AF1" s="1" t="s">
        <v>13</v>
      </c>
      <c r="AG1" s="1" t="s">
        <v>24</v>
      </c>
      <c r="AH1" s="1" t="s">
        <v>25</v>
      </c>
      <c r="AI1" s="1" t="s">
        <v>26</v>
      </c>
    </row>
    <row r="2" spans="1:35" x14ac:dyDescent="0.3">
      <c r="A2" s="7" t="s">
        <v>40</v>
      </c>
      <c r="B2" s="8" t="s">
        <v>28</v>
      </c>
      <c r="C2" s="7">
        <v>2023</v>
      </c>
      <c r="D2" s="7" t="s">
        <v>114</v>
      </c>
      <c r="E2" s="7" t="s">
        <v>42</v>
      </c>
      <c r="F2" s="9" t="s">
        <v>244</v>
      </c>
      <c r="G2" s="9" t="s">
        <v>89</v>
      </c>
      <c r="H2" s="10">
        <v>1065634673</v>
      </c>
      <c r="I2" s="33">
        <v>8987680</v>
      </c>
      <c r="J2" s="7" t="s">
        <v>115</v>
      </c>
      <c r="K2" s="7">
        <v>4</v>
      </c>
      <c r="L2" s="12">
        <v>44928</v>
      </c>
      <c r="M2" s="7">
        <v>5</v>
      </c>
      <c r="N2" s="12">
        <v>44928</v>
      </c>
      <c r="O2" s="12">
        <v>44928</v>
      </c>
      <c r="P2" s="12">
        <v>45047</v>
      </c>
      <c r="Q2" s="47">
        <f>4/4</f>
        <v>1</v>
      </c>
      <c r="R2" s="7" t="s">
        <v>31</v>
      </c>
      <c r="S2" s="7" t="s">
        <v>31</v>
      </c>
      <c r="T2" s="7" t="s">
        <v>31</v>
      </c>
      <c r="U2" s="7" t="s">
        <v>31</v>
      </c>
      <c r="V2" s="7" t="s">
        <v>31</v>
      </c>
      <c r="W2" s="7" t="s">
        <v>31</v>
      </c>
      <c r="X2" s="7" t="s">
        <v>31</v>
      </c>
      <c r="Y2" s="7" t="s">
        <v>31</v>
      </c>
      <c r="Z2" s="7" t="s">
        <v>31</v>
      </c>
      <c r="AA2" s="7" t="s">
        <v>31</v>
      </c>
      <c r="AB2" s="7" t="s">
        <v>31</v>
      </c>
      <c r="AC2" s="7" t="s">
        <v>31</v>
      </c>
      <c r="AD2" s="7" t="s">
        <v>31</v>
      </c>
      <c r="AE2" s="7" t="s">
        <v>31</v>
      </c>
      <c r="AF2" s="7" t="s">
        <v>31</v>
      </c>
      <c r="AG2" s="7" t="s">
        <v>31</v>
      </c>
      <c r="AH2" s="7" t="s">
        <v>31</v>
      </c>
      <c r="AI2" s="7" t="s">
        <v>31</v>
      </c>
    </row>
    <row r="3" spans="1:35" x14ac:dyDescent="0.3">
      <c r="A3" s="7" t="s">
        <v>27</v>
      </c>
      <c r="B3" s="8" t="s">
        <v>33</v>
      </c>
      <c r="C3" s="7">
        <v>2023</v>
      </c>
      <c r="D3" s="7" t="s">
        <v>114</v>
      </c>
      <c r="E3" s="7" t="s">
        <v>29</v>
      </c>
      <c r="F3" s="9" t="s">
        <v>116</v>
      </c>
      <c r="G3" s="9" t="s">
        <v>34</v>
      </c>
      <c r="H3" s="10">
        <v>17955766</v>
      </c>
      <c r="I3" s="33">
        <v>31714400</v>
      </c>
      <c r="J3" s="7" t="s">
        <v>115</v>
      </c>
      <c r="K3" s="7">
        <v>6</v>
      </c>
      <c r="L3" s="12">
        <v>44928</v>
      </c>
      <c r="M3" s="7">
        <v>6</v>
      </c>
      <c r="N3" s="12">
        <v>44928</v>
      </c>
      <c r="O3" s="12">
        <v>44928</v>
      </c>
      <c r="P3" s="12">
        <v>44936</v>
      </c>
      <c r="Q3" s="47">
        <f>4/4</f>
        <v>1</v>
      </c>
      <c r="R3" s="7" t="s">
        <v>31</v>
      </c>
      <c r="S3" s="7" t="s">
        <v>31</v>
      </c>
      <c r="T3" s="7" t="s">
        <v>31</v>
      </c>
      <c r="U3" s="7" t="s">
        <v>31</v>
      </c>
      <c r="V3" s="7" t="s">
        <v>31</v>
      </c>
      <c r="W3" s="7" t="s">
        <v>31</v>
      </c>
      <c r="X3" s="7" t="s">
        <v>31</v>
      </c>
      <c r="Y3" s="7" t="s">
        <v>31</v>
      </c>
      <c r="Z3" s="7" t="s">
        <v>31</v>
      </c>
      <c r="AA3" s="7" t="s">
        <v>31</v>
      </c>
      <c r="AB3" s="7" t="s">
        <v>31</v>
      </c>
      <c r="AC3" s="7" t="s">
        <v>31</v>
      </c>
      <c r="AD3" s="7" t="s">
        <v>31</v>
      </c>
      <c r="AE3" s="7" t="s">
        <v>31</v>
      </c>
      <c r="AF3" s="7" t="s">
        <v>31</v>
      </c>
      <c r="AG3" s="7" t="s">
        <v>31</v>
      </c>
      <c r="AH3" s="7" t="s">
        <v>31</v>
      </c>
      <c r="AI3" s="7" t="s">
        <v>31</v>
      </c>
    </row>
    <row r="4" spans="1:35" x14ac:dyDescent="0.3">
      <c r="A4" s="7" t="s">
        <v>27</v>
      </c>
      <c r="B4" s="8" t="s">
        <v>35</v>
      </c>
      <c r="C4" s="7">
        <v>2023</v>
      </c>
      <c r="D4" s="7" t="s">
        <v>114</v>
      </c>
      <c r="E4" s="7" t="s">
        <v>29</v>
      </c>
      <c r="F4" s="9" t="s">
        <v>117</v>
      </c>
      <c r="G4" s="9" t="s">
        <v>30</v>
      </c>
      <c r="H4" s="10">
        <v>22793797</v>
      </c>
      <c r="I4" s="33">
        <v>42284320</v>
      </c>
      <c r="J4" s="7" t="s">
        <v>115</v>
      </c>
      <c r="K4" s="7">
        <v>7</v>
      </c>
      <c r="L4" s="12">
        <v>44928</v>
      </c>
      <c r="M4" s="7">
        <v>10</v>
      </c>
      <c r="N4" s="12">
        <v>44928</v>
      </c>
      <c r="O4" s="12">
        <v>44928</v>
      </c>
      <c r="P4" s="12">
        <v>44936</v>
      </c>
      <c r="Q4" s="47">
        <f>2/2</f>
        <v>1</v>
      </c>
      <c r="R4" s="7" t="s">
        <v>31</v>
      </c>
      <c r="S4" s="7" t="s">
        <v>31</v>
      </c>
      <c r="T4" s="7" t="s">
        <v>31</v>
      </c>
      <c r="U4" s="7" t="s">
        <v>31</v>
      </c>
      <c r="V4" s="7" t="s">
        <v>31</v>
      </c>
      <c r="W4" s="7" t="s">
        <v>31</v>
      </c>
      <c r="X4" s="7" t="s">
        <v>31</v>
      </c>
      <c r="Y4" s="7" t="s">
        <v>31</v>
      </c>
      <c r="Z4" s="7" t="s">
        <v>31</v>
      </c>
      <c r="AA4" s="7" t="s">
        <v>31</v>
      </c>
      <c r="AB4" s="7" t="s">
        <v>31</v>
      </c>
      <c r="AC4" s="7" t="s">
        <v>31</v>
      </c>
      <c r="AD4" s="7" t="s">
        <v>31</v>
      </c>
      <c r="AE4" s="7" t="s">
        <v>31</v>
      </c>
      <c r="AF4" s="7" t="s">
        <v>31</v>
      </c>
      <c r="AG4" s="7" t="s">
        <v>31</v>
      </c>
      <c r="AH4" s="7" t="s">
        <v>31</v>
      </c>
      <c r="AI4" s="7" t="s">
        <v>31</v>
      </c>
    </row>
    <row r="5" spans="1:35" x14ac:dyDescent="0.3">
      <c r="A5" s="7" t="s">
        <v>27</v>
      </c>
      <c r="B5" s="8" t="s">
        <v>38</v>
      </c>
      <c r="C5" s="7">
        <v>2023</v>
      </c>
      <c r="D5" s="7" t="s">
        <v>114</v>
      </c>
      <c r="E5" s="7" t="s">
        <v>29</v>
      </c>
      <c r="F5" s="9" t="s">
        <v>36</v>
      </c>
      <c r="G5" s="9" t="s">
        <v>37</v>
      </c>
      <c r="H5" s="10">
        <v>1065580240</v>
      </c>
      <c r="I5" s="33">
        <v>31714400</v>
      </c>
      <c r="J5" s="7" t="s">
        <v>115</v>
      </c>
      <c r="K5" s="7">
        <v>9</v>
      </c>
      <c r="L5" s="12">
        <v>44928</v>
      </c>
      <c r="M5" s="7">
        <v>7</v>
      </c>
      <c r="N5" s="12">
        <v>44946</v>
      </c>
      <c r="O5" s="12">
        <v>44928</v>
      </c>
      <c r="P5" s="12">
        <v>44936</v>
      </c>
      <c r="Q5" s="47">
        <v>1</v>
      </c>
      <c r="R5" s="7" t="s">
        <v>31</v>
      </c>
      <c r="S5" s="7" t="s">
        <v>31</v>
      </c>
      <c r="T5" s="7" t="s">
        <v>31</v>
      </c>
      <c r="U5" s="7" t="s">
        <v>31</v>
      </c>
      <c r="V5" s="7" t="s">
        <v>31</v>
      </c>
      <c r="W5" s="7" t="s">
        <v>31</v>
      </c>
      <c r="X5" s="7" t="s">
        <v>31</v>
      </c>
      <c r="Y5" s="7" t="s">
        <v>31</v>
      </c>
      <c r="Z5" s="7" t="s">
        <v>31</v>
      </c>
      <c r="AA5" s="7" t="s">
        <v>31</v>
      </c>
      <c r="AB5" s="7" t="s">
        <v>31</v>
      </c>
      <c r="AC5" s="7" t="s">
        <v>31</v>
      </c>
      <c r="AD5" s="7" t="s">
        <v>31</v>
      </c>
      <c r="AE5" s="7" t="s">
        <v>31</v>
      </c>
      <c r="AF5" s="7" t="s">
        <v>31</v>
      </c>
      <c r="AG5" s="7" t="s">
        <v>31</v>
      </c>
      <c r="AH5" s="7" t="s">
        <v>31</v>
      </c>
      <c r="AI5" s="7" t="s">
        <v>31</v>
      </c>
    </row>
    <row r="6" spans="1:35" x14ac:dyDescent="0.3">
      <c r="A6" s="7" t="s">
        <v>40</v>
      </c>
      <c r="B6" s="8" t="s">
        <v>41</v>
      </c>
      <c r="C6" s="7">
        <v>2023</v>
      </c>
      <c r="D6" s="7" t="s">
        <v>114</v>
      </c>
      <c r="E6" s="7" t="s">
        <v>42</v>
      </c>
      <c r="F6" s="9" t="s">
        <v>243</v>
      </c>
      <c r="G6" s="9" t="s">
        <v>43</v>
      </c>
      <c r="H6" s="10">
        <v>1065653314</v>
      </c>
      <c r="I6" s="33">
        <v>10569920</v>
      </c>
      <c r="J6" s="7" t="s">
        <v>115</v>
      </c>
      <c r="K6" s="7">
        <v>11</v>
      </c>
      <c r="L6" s="12">
        <v>44928</v>
      </c>
      <c r="M6" s="7">
        <v>8</v>
      </c>
      <c r="N6" s="12">
        <v>44928</v>
      </c>
      <c r="O6" s="12">
        <v>44928</v>
      </c>
      <c r="P6" s="12">
        <v>45047</v>
      </c>
      <c r="Q6" s="47">
        <v>1</v>
      </c>
      <c r="R6" s="7" t="s">
        <v>31</v>
      </c>
      <c r="S6" s="7" t="s">
        <v>31</v>
      </c>
      <c r="T6" s="7" t="s">
        <v>31</v>
      </c>
      <c r="U6" s="7" t="s">
        <v>31</v>
      </c>
      <c r="V6" s="7" t="s">
        <v>31</v>
      </c>
      <c r="W6" s="7" t="s">
        <v>31</v>
      </c>
      <c r="X6" s="7" t="s">
        <v>31</v>
      </c>
      <c r="Y6" s="7" t="s">
        <v>31</v>
      </c>
      <c r="Z6" s="7" t="s">
        <v>31</v>
      </c>
      <c r="AA6" s="7" t="s">
        <v>31</v>
      </c>
      <c r="AB6" s="7" t="s">
        <v>31</v>
      </c>
      <c r="AC6" s="7" t="s">
        <v>31</v>
      </c>
      <c r="AD6" s="7" t="s">
        <v>31</v>
      </c>
      <c r="AE6" s="7" t="s">
        <v>31</v>
      </c>
      <c r="AF6" s="7" t="s">
        <v>31</v>
      </c>
      <c r="AG6" s="7" t="s">
        <v>31</v>
      </c>
      <c r="AH6" s="7" t="s">
        <v>31</v>
      </c>
      <c r="AI6" s="7" t="s">
        <v>31</v>
      </c>
    </row>
    <row r="7" spans="1:35" x14ac:dyDescent="0.3">
      <c r="A7" s="7" t="s">
        <v>27</v>
      </c>
      <c r="B7" s="8" t="s">
        <v>44</v>
      </c>
      <c r="C7" s="7">
        <v>2023</v>
      </c>
      <c r="D7" s="7" t="s">
        <v>114</v>
      </c>
      <c r="E7" s="7" t="s">
        <v>29</v>
      </c>
      <c r="F7" s="9" t="s">
        <v>118</v>
      </c>
      <c r="G7" s="9" t="s">
        <v>39</v>
      </c>
      <c r="H7" s="10">
        <v>63533968</v>
      </c>
      <c r="I7" s="33">
        <v>31714400</v>
      </c>
      <c r="J7" s="7" t="s">
        <v>115</v>
      </c>
      <c r="K7" s="35">
        <v>8</v>
      </c>
      <c r="L7" s="12">
        <v>44928</v>
      </c>
      <c r="M7" s="35">
        <v>9</v>
      </c>
      <c r="N7" s="12">
        <v>44928</v>
      </c>
      <c r="O7" s="12">
        <v>44928</v>
      </c>
      <c r="P7" s="12">
        <v>44936</v>
      </c>
      <c r="Q7" s="47">
        <v>1</v>
      </c>
      <c r="R7" s="7" t="s">
        <v>31</v>
      </c>
      <c r="S7" s="7" t="s">
        <v>31</v>
      </c>
      <c r="T7" s="7" t="s">
        <v>31</v>
      </c>
      <c r="U7" s="7" t="s">
        <v>31</v>
      </c>
      <c r="V7" s="7" t="s">
        <v>31</v>
      </c>
      <c r="W7" s="7" t="s">
        <v>31</v>
      </c>
      <c r="X7" s="7" t="s">
        <v>31</v>
      </c>
      <c r="Y7" s="7" t="s">
        <v>31</v>
      </c>
      <c r="Z7" s="7" t="s">
        <v>31</v>
      </c>
      <c r="AA7" s="7" t="s">
        <v>31</v>
      </c>
      <c r="AB7" s="7" t="s">
        <v>31</v>
      </c>
      <c r="AC7" s="7" t="s">
        <v>31</v>
      </c>
      <c r="AD7" s="7" t="s">
        <v>31</v>
      </c>
      <c r="AE7" s="7" t="s">
        <v>31</v>
      </c>
      <c r="AF7" s="7" t="s">
        <v>31</v>
      </c>
      <c r="AG7" s="7" t="s">
        <v>31</v>
      </c>
      <c r="AH7" s="7" t="s">
        <v>31</v>
      </c>
      <c r="AI7" s="7" t="s">
        <v>31</v>
      </c>
    </row>
    <row r="8" spans="1:35" x14ac:dyDescent="0.3">
      <c r="A8" s="7" t="s">
        <v>27</v>
      </c>
      <c r="B8" s="8" t="s">
        <v>46</v>
      </c>
      <c r="C8" s="7">
        <v>2023</v>
      </c>
      <c r="D8" s="7" t="s">
        <v>114</v>
      </c>
      <c r="E8" s="7" t="s">
        <v>29</v>
      </c>
      <c r="F8" s="9" t="s">
        <v>202</v>
      </c>
      <c r="G8" s="9" t="s">
        <v>84</v>
      </c>
      <c r="H8" s="10">
        <v>1065585539</v>
      </c>
      <c r="I8" s="33">
        <v>31714400</v>
      </c>
      <c r="J8" s="7" t="s">
        <v>115</v>
      </c>
      <c r="K8" s="7">
        <v>12</v>
      </c>
      <c r="L8" s="12">
        <v>44928</v>
      </c>
      <c r="M8" s="7">
        <v>11</v>
      </c>
      <c r="N8" s="12">
        <v>44928</v>
      </c>
      <c r="O8" s="12">
        <v>44928</v>
      </c>
      <c r="P8" s="12">
        <v>44936</v>
      </c>
      <c r="Q8" s="47">
        <v>1</v>
      </c>
      <c r="R8" s="7" t="s">
        <v>31</v>
      </c>
      <c r="S8" s="7" t="s">
        <v>31</v>
      </c>
      <c r="T8" s="7" t="s">
        <v>31</v>
      </c>
      <c r="U8" s="7" t="s">
        <v>31</v>
      </c>
      <c r="V8" s="7" t="s">
        <v>31</v>
      </c>
      <c r="W8" s="7" t="s">
        <v>31</v>
      </c>
      <c r="X8" s="7" t="s">
        <v>31</v>
      </c>
      <c r="Y8" s="7" t="s">
        <v>31</v>
      </c>
      <c r="Z8" s="7" t="s">
        <v>31</v>
      </c>
      <c r="AA8" s="7" t="s">
        <v>31</v>
      </c>
      <c r="AB8" s="7" t="s">
        <v>31</v>
      </c>
      <c r="AC8" s="7" t="s">
        <v>31</v>
      </c>
      <c r="AD8" s="7" t="s">
        <v>31</v>
      </c>
      <c r="AE8" s="7" t="s">
        <v>31</v>
      </c>
      <c r="AF8" s="7" t="s">
        <v>31</v>
      </c>
      <c r="AG8" s="7" t="s">
        <v>31</v>
      </c>
      <c r="AH8" s="7" t="s">
        <v>31</v>
      </c>
      <c r="AI8" s="7" t="s">
        <v>31</v>
      </c>
    </row>
    <row r="9" spans="1:35" x14ac:dyDescent="0.3">
      <c r="A9" s="7" t="s">
        <v>27</v>
      </c>
      <c r="B9" s="8" t="s">
        <v>47</v>
      </c>
      <c r="C9" s="7">
        <v>2023</v>
      </c>
      <c r="D9" s="7" t="s">
        <v>114</v>
      </c>
      <c r="E9" s="7" t="s">
        <v>29</v>
      </c>
      <c r="F9" s="9" t="s">
        <v>245</v>
      </c>
      <c r="G9" s="9" t="s">
        <v>69</v>
      </c>
      <c r="H9" s="10">
        <v>1020807275</v>
      </c>
      <c r="I9" s="33">
        <v>18499680</v>
      </c>
      <c r="J9" s="7" t="s">
        <v>115</v>
      </c>
      <c r="K9" s="7">
        <v>14</v>
      </c>
      <c r="L9" s="12">
        <v>44929</v>
      </c>
      <c r="M9" s="7">
        <v>12</v>
      </c>
      <c r="N9" s="12">
        <v>44930</v>
      </c>
      <c r="O9" s="12">
        <v>44930</v>
      </c>
      <c r="P9" s="12">
        <v>45049</v>
      </c>
      <c r="Q9" s="47">
        <f>4/4</f>
        <v>1</v>
      </c>
      <c r="R9" s="7" t="s">
        <v>31</v>
      </c>
      <c r="S9" s="7" t="s">
        <v>31</v>
      </c>
      <c r="T9" s="7" t="s">
        <v>31</v>
      </c>
      <c r="U9" s="7" t="s">
        <v>31</v>
      </c>
      <c r="V9" s="7" t="s">
        <v>31</v>
      </c>
      <c r="W9" s="7" t="s">
        <v>31</v>
      </c>
      <c r="X9" s="7" t="s">
        <v>31</v>
      </c>
      <c r="Y9" s="7" t="s">
        <v>31</v>
      </c>
      <c r="Z9" s="7" t="s">
        <v>31</v>
      </c>
      <c r="AA9" s="7" t="s">
        <v>31</v>
      </c>
      <c r="AB9" s="7" t="s">
        <v>31</v>
      </c>
      <c r="AC9" s="7" t="s">
        <v>31</v>
      </c>
      <c r="AD9" s="7" t="s">
        <v>31</v>
      </c>
      <c r="AE9" s="7" t="s">
        <v>31</v>
      </c>
      <c r="AF9" s="7" t="s">
        <v>31</v>
      </c>
      <c r="AG9" s="7" t="s">
        <v>31</v>
      </c>
      <c r="AH9" s="7" t="s">
        <v>31</v>
      </c>
      <c r="AI9" s="7" t="s">
        <v>31</v>
      </c>
    </row>
    <row r="10" spans="1:35" x14ac:dyDescent="0.3">
      <c r="A10" s="7" t="s">
        <v>40</v>
      </c>
      <c r="B10" s="8" t="s">
        <v>49</v>
      </c>
      <c r="C10" s="7">
        <v>2023</v>
      </c>
      <c r="D10" s="7" t="s">
        <v>114</v>
      </c>
      <c r="E10" s="7" t="s">
        <v>42</v>
      </c>
      <c r="F10" s="9" t="s">
        <v>203</v>
      </c>
      <c r="G10" s="9" t="s">
        <v>45</v>
      </c>
      <c r="H10" s="10">
        <v>77034500</v>
      </c>
      <c r="I10" s="33">
        <v>2444700</v>
      </c>
      <c r="J10" s="7" t="s">
        <v>119</v>
      </c>
      <c r="K10" s="7">
        <v>13</v>
      </c>
      <c r="L10" s="12">
        <v>44929</v>
      </c>
      <c r="M10" s="7">
        <v>13</v>
      </c>
      <c r="N10" s="12">
        <v>44930</v>
      </c>
      <c r="O10" s="12">
        <v>44930</v>
      </c>
      <c r="P10" s="12">
        <v>44960</v>
      </c>
      <c r="Q10" s="47">
        <f>1/1</f>
        <v>1</v>
      </c>
      <c r="R10" s="7" t="s">
        <v>31</v>
      </c>
      <c r="S10" s="7" t="s">
        <v>31</v>
      </c>
      <c r="T10" s="7" t="s">
        <v>31</v>
      </c>
      <c r="U10" s="7" t="s">
        <v>31</v>
      </c>
      <c r="V10" s="7" t="s">
        <v>31</v>
      </c>
      <c r="W10" s="7" t="s">
        <v>31</v>
      </c>
      <c r="X10" s="7" t="s">
        <v>31</v>
      </c>
      <c r="Y10" s="7" t="s">
        <v>31</v>
      </c>
      <c r="Z10" s="7" t="s">
        <v>31</v>
      </c>
      <c r="AA10" s="7" t="s">
        <v>31</v>
      </c>
      <c r="AB10" s="7" t="s">
        <v>31</v>
      </c>
      <c r="AC10" s="7" t="s">
        <v>31</v>
      </c>
      <c r="AD10" s="7" t="s">
        <v>31</v>
      </c>
      <c r="AE10" s="7" t="s">
        <v>31</v>
      </c>
      <c r="AF10" s="7" t="s">
        <v>31</v>
      </c>
      <c r="AG10" s="7" t="s">
        <v>31</v>
      </c>
      <c r="AH10" s="7" t="s">
        <v>31</v>
      </c>
      <c r="AI10" s="7" t="s">
        <v>31</v>
      </c>
    </row>
    <row r="11" spans="1:35" x14ac:dyDescent="0.3">
      <c r="A11" s="7" t="s">
        <v>27</v>
      </c>
      <c r="B11" s="8" t="s">
        <v>50</v>
      </c>
      <c r="C11" s="7">
        <v>2023</v>
      </c>
      <c r="D11" s="7" t="s">
        <v>114</v>
      </c>
      <c r="E11" s="7" t="s">
        <v>29</v>
      </c>
      <c r="F11" s="9" t="s">
        <v>116</v>
      </c>
      <c r="G11" s="9" t="s">
        <v>34</v>
      </c>
      <c r="H11" s="10">
        <v>17955766</v>
      </c>
      <c r="I11" s="33">
        <v>92764620</v>
      </c>
      <c r="J11" s="7" t="s">
        <v>120</v>
      </c>
      <c r="K11" s="7">
        <v>18</v>
      </c>
      <c r="L11" s="12">
        <v>44937</v>
      </c>
      <c r="M11" s="7">
        <v>17</v>
      </c>
      <c r="N11" s="12">
        <v>44937</v>
      </c>
      <c r="O11" s="12">
        <v>44937</v>
      </c>
      <c r="P11" s="12">
        <v>45291</v>
      </c>
      <c r="Q11" s="47">
        <f>205/355</f>
        <v>0.57746478873239437</v>
      </c>
      <c r="R11" s="7" t="s">
        <v>31</v>
      </c>
      <c r="S11" s="7" t="s">
        <v>31</v>
      </c>
      <c r="T11" s="7" t="s">
        <v>31</v>
      </c>
      <c r="U11" s="7" t="s">
        <v>31</v>
      </c>
      <c r="V11" s="7" t="s">
        <v>31</v>
      </c>
      <c r="W11" s="7" t="s">
        <v>31</v>
      </c>
      <c r="X11" s="7" t="s">
        <v>31</v>
      </c>
      <c r="Y11" s="7" t="s">
        <v>31</v>
      </c>
      <c r="Z11" s="7" t="s">
        <v>31</v>
      </c>
      <c r="AA11" s="7" t="s">
        <v>31</v>
      </c>
      <c r="AB11" s="7" t="s">
        <v>31</v>
      </c>
      <c r="AC11" s="7" t="s">
        <v>31</v>
      </c>
      <c r="AD11" s="7" t="s">
        <v>31</v>
      </c>
      <c r="AE11" s="7" t="s">
        <v>31</v>
      </c>
      <c r="AF11" s="7" t="s">
        <v>31</v>
      </c>
      <c r="AG11" s="7" t="s">
        <v>31</v>
      </c>
      <c r="AH11" s="7" t="s">
        <v>31</v>
      </c>
      <c r="AI11" s="7" t="s">
        <v>31</v>
      </c>
    </row>
    <row r="12" spans="1:35" x14ac:dyDescent="0.3">
      <c r="A12" s="7" t="s">
        <v>27</v>
      </c>
      <c r="B12" s="8" t="s">
        <v>51</v>
      </c>
      <c r="C12" s="7">
        <v>2023</v>
      </c>
      <c r="D12" s="7" t="s">
        <v>114</v>
      </c>
      <c r="E12" s="7" t="s">
        <v>29</v>
      </c>
      <c r="F12" s="9" t="s">
        <v>123</v>
      </c>
      <c r="G12" s="9" t="s">
        <v>56</v>
      </c>
      <c r="H12" s="10" t="s">
        <v>122</v>
      </c>
      <c r="I12" s="33" t="s">
        <v>121</v>
      </c>
      <c r="J12" s="7" t="s">
        <v>120</v>
      </c>
      <c r="K12" s="7">
        <v>17</v>
      </c>
      <c r="L12" s="12">
        <v>44931</v>
      </c>
      <c r="M12" s="7">
        <v>21</v>
      </c>
      <c r="N12" s="12">
        <v>44937</v>
      </c>
      <c r="O12" s="12">
        <v>44942</v>
      </c>
      <c r="P12" s="12">
        <v>45291</v>
      </c>
      <c r="Q12" s="47">
        <f>200/350</f>
        <v>0.5714285714285714</v>
      </c>
      <c r="R12" s="7" t="s">
        <v>48</v>
      </c>
      <c r="S12" s="7" t="s">
        <v>31</v>
      </c>
      <c r="T12" s="7" t="s">
        <v>31</v>
      </c>
      <c r="U12" s="7" t="s">
        <v>179</v>
      </c>
      <c r="V12" s="12">
        <v>44942</v>
      </c>
      <c r="W12" s="7" t="s">
        <v>31</v>
      </c>
      <c r="X12" s="7" t="s">
        <v>31</v>
      </c>
      <c r="Y12" s="7" t="s">
        <v>31</v>
      </c>
      <c r="Z12" s="7" t="s">
        <v>31</v>
      </c>
      <c r="AA12" s="7" t="s">
        <v>31</v>
      </c>
      <c r="AB12" s="7" t="s">
        <v>31</v>
      </c>
      <c r="AC12" s="7" t="s">
        <v>31</v>
      </c>
      <c r="AD12" s="7" t="s">
        <v>31</v>
      </c>
      <c r="AE12" s="7" t="s">
        <v>31</v>
      </c>
      <c r="AF12" s="7" t="s">
        <v>31</v>
      </c>
      <c r="AG12" s="7" t="s">
        <v>31</v>
      </c>
      <c r="AH12" s="7" t="s">
        <v>31</v>
      </c>
      <c r="AI12" s="7" t="s">
        <v>31</v>
      </c>
    </row>
    <row r="13" spans="1:35" x14ac:dyDescent="0.3">
      <c r="A13" s="7" t="s">
        <v>27</v>
      </c>
      <c r="B13" s="8" t="s">
        <v>52</v>
      </c>
      <c r="C13" s="7">
        <v>2023</v>
      </c>
      <c r="D13" s="7" t="s">
        <v>114</v>
      </c>
      <c r="E13" s="7" t="s">
        <v>29</v>
      </c>
      <c r="F13" s="9" t="s">
        <v>182</v>
      </c>
      <c r="G13" s="9" t="s">
        <v>84</v>
      </c>
      <c r="H13" s="10">
        <v>1065585539</v>
      </c>
      <c r="I13" s="33">
        <v>71117280</v>
      </c>
      <c r="J13" s="7" t="s">
        <v>120</v>
      </c>
      <c r="K13" s="7">
        <v>21</v>
      </c>
      <c r="L13" s="12">
        <v>44937</v>
      </c>
      <c r="M13" s="7">
        <v>16</v>
      </c>
      <c r="N13" s="12">
        <v>44937</v>
      </c>
      <c r="O13" s="12">
        <v>44937</v>
      </c>
      <c r="P13" s="12">
        <v>45291</v>
      </c>
      <c r="Q13" s="47">
        <f>205/355</f>
        <v>0.57746478873239437</v>
      </c>
      <c r="R13" s="7" t="s">
        <v>31</v>
      </c>
      <c r="S13" s="7" t="s">
        <v>31</v>
      </c>
      <c r="T13" s="7" t="s">
        <v>31</v>
      </c>
      <c r="U13" s="7" t="s">
        <v>31</v>
      </c>
      <c r="V13" s="7" t="s">
        <v>31</v>
      </c>
      <c r="W13" s="7" t="s">
        <v>31</v>
      </c>
      <c r="X13" s="7" t="s">
        <v>31</v>
      </c>
      <c r="Y13" s="7" t="s">
        <v>31</v>
      </c>
      <c r="Z13" s="7" t="s">
        <v>31</v>
      </c>
      <c r="AA13" s="7" t="s">
        <v>31</v>
      </c>
      <c r="AB13" s="7" t="s">
        <v>31</v>
      </c>
      <c r="AC13" s="7" t="s">
        <v>31</v>
      </c>
      <c r="AD13" s="7" t="s">
        <v>31</v>
      </c>
      <c r="AE13" s="7" t="s">
        <v>31</v>
      </c>
      <c r="AF13" s="7" t="s">
        <v>31</v>
      </c>
      <c r="AG13" s="7" t="s">
        <v>31</v>
      </c>
      <c r="AH13" s="7" t="s">
        <v>31</v>
      </c>
      <c r="AI13" s="7" t="s">
        <v>31</v>
      </c>
    </row>
    <row r="14" spans="1:35" x14ac:dyDescent="0.3">
      <c r="A14" s="7" t="s">
        <v>27</v>
      </c>
      <c r="B14" s="8" t="s">
        <v>53</v>
      </c>
      <c r="C14" s="7">
        <v>2023</v>
      </c>
      <c r="D14" s="7" t="s">
        <v>114</v>
      </c>
      <c r="E14" s="7" t="s">
        <v>29</v>
      </c>
      <c r="F14" s="9" t="s">
        <v>36</v>
      </c>
      <c r="G14" s="9" t="s">
        <v>37</v>
      </c>
      <c r="H14" s="10">
        <v>1065580240</v>
      </c>
      <c r="I14" s="33">
        <v>92764620</v>
      </c>
      <c r="J14" s="7" t="s">
        <v>120</v>
      </c>
      <c r="K14" s="7">
        <v>19</v>
      </c>
      <c r="L14" s="12">
        <v>44937</v>
      </c>
      <c r="M14" s="7">
        <v>20</v>
      </c>
      <c r="N14" s="12">
        <v>44937</v>
      </c>
      <c r="O14" s="12">
        <v>44937</v>
      </c>
      <c r="P14" s="12">
        <v>45291</v>
      </c>
      <c r="Q14" s="47">
        <f>205/355</f>
        <v>0.57746478873239437</v>
      </c>
      <c r="R14" s="7" t="s">
        <v>31</v>
      </c>
      <c r="S14" s="7" t="s">
        <v>31</v>
      </c>
      <c r="T14" s="7" t="s">
        <v>31</v>
      </c>
      <c r="U14" s="7" t="s">
        <v>31</v>
      </c>
      <c r="V14" s="7" t="s">
        <v>31</v>
      </c>
      <c r="W14" s="7" t="s">
        <v>31</v>
      </c>
      <c r="X14" s="7" t="s">
        <v>31</v>
      </c>
      <c r="Y14" s="7" t="s">
        <v>31</v>
      </c>
      <c r="Z14" s="7" t="s">
        <v>31</v>
      </c>
      <c r="AA14" s="7" t="s">
        <v>31</v>
      </c>
      <c r="AB14" s="7" t="s">
        <v>31</v>
      </c>
      <c r="AC14" s="7" t="s">
        <v>31</v>
      </c>
      <c r="AD14" s="7" t="s">
        <v>31</v>
      </c>
      <c r="AE14" s="7" t="s">
        <v>31</v>
      </c>
      <c r="AF14" s="7" t="s">
        <v>31</v>
      </c>
      <c r="AG14" s="7" t="s">
        <v>31</v>
      </c>
      <c r="AH14" s="7" t="s">
        <v>31</v>
      </c>
      <c r="AI14" s="7" t="s">
        <v>31</v>
      </c>
    </row>
    <row r="15" spans="1:35" x14ac:dyDescent="0.3">
      <c r="A15" s="7" t="s">
        <v>27</v>
      </c>
      <c r="B15" s="8" t="s">
        <v>55</v>
      </c>
      <c r="C15" s="7">
        <v>2023</v>
      </c>
      <c r="D15" s="7" t="s">
        <v>114</v>
      </c>
      <c r="E15" s="7" t="s">
        <v>29</v>
      </c>
      <c r="F15" s="9" t="s">
        <v>118</v>
      </c>
      <c r="G15" s="9" t="s">
        <v>39</v>
      </c>
      <c r="H15" s="10">
        <v>63533968</v>
      </c>
      <c r="I15" s="33">
        <v>92764620</v>
      </c>
      <c r="J15" s="7" t="s">
        <v>120</v>
      </c>
      <c r="K15" s="7">
        <v>20</v>
      </c>
      <c r="L15" s="12">
        <v>44937</v>
      </c>
      <c r="M15" s="7">
        <v>18</v>
      </c>
      <c r="N15" s="12">
        <v>44937</v>
      </c>
      <c r="O15" s="12">
        <v>44937</v>
      </c>
      <c r="P15" s="12">
        <v>45291</v>
      </c>
      <c r="Q15" s="47">
        <f>205/355</f>
        <v>0.57746478873239437</v>
      </c>
      <c r="R15" s="7" t="s">
        <v>31</v>
      </c>
      <c r="S15" s="7" t="s">
        <v>31</v>
      </c>
      <c r="T15" s="7" t="s">
        <v>31</v>
      </c>
      <c r="U15" s="7" t="s">
        <v>31</v>
      </c>
      <c r="V15" s="7" t="s">
        <v>31</v>
      </c>
      <c r="W15" s="7" t="s">
        <v>31</v>
      </c>
      <c r="X15" s="7" t="s">
        <v>31</v>
      </c>
      <c r="Y15" s="7" t="s">
        <v>31</v>
      </c>
      <c r="Z15" s="7" t="s">
        <v>31</v>
      </c>
      <c r="AA15" s="7" t="s">
        <v>31</v>
      </c>
      <c r="AB15" s="7" t="s">
        <v>31</v>
      </c>
      <c r="AC15" s="7" t="s">
        <v>31</v>
      </c>
      <c r="AD15" s="7" t="s">
        <v>31</v>
      </c>
      <c r="AE15" s="7" t="s">
        <v>31</v>
      </c>
      <c r="AF15" s="7" t="s">
        <v>31</v>
      </c>
      <c r="AG15" s="7" t="s">
        <v>31</v>
      </c>
      <c r="AH15" s="7" t="s">
        <v>31</v>
      </c>
      <c r="AI15" s="7" t="s">
        <v>31</v>
      </c>
    </row>
    <row r="16" spans="1:35" x14ac:dyDescent="0.3">
      <c r="A16" s="7" t="s">
        <v>27</v>
      </c>
      <c r="B16" s="8" t="s">
        <v>57</v>
      </c>
      <c r="C16" s="7">
        <v>2023</v>
      </c>
      <c r="D16" s="7" t="s">
        <v>114</v>
      </c>
      <c r="E16" s="7" t="s">
        <v>29</v>
      </c>
      <c r="F16" s="9" t="s">
        <v>252</v>
      </c>
      <c r="G16" s="9" t="s">
        <v>30</v>
      </c>
      <c r="H16" s="10">
        <v>22793797</v>
      </c>
      <c r="I16" s="33">
        <v>123681636</v>
      </c>
      <c r="J16" s="7" t="s">
        <v>120</v>
      </c>
      <c r="K16" s="7">
        <v>24</v>
      </c>
      <c r="L16" s="12">
        <v>44937</v>
      </c>
      <c r="M16" s="7">
        <v>19</v>
      </c>
      <c r="N16" s="12">
        <v>44937</v>
      </c>
      <c r="O16" s="12">
        <v>44937</v>
      </c>
      <c r="P16" s="12">
        <v>45291</v>
      </c>
      <c r="Q16" s="47">
        <f>205/355</f>
        <v>0.57746478873239437</v>
      </c>
      <c r="R16" s="7" t="s">
        <v>31</v>
      </c>
      <c r="S16" s="7" t="s">
        <v>31</v>
      </c>
      <c r="T16" s="7" t="s">
        <v>31</v>
      </c>
      <c r="U16" s="7" t="s">
        <v>31</v>
      </c>
      <c r="V16" s="7" t="s">
        <v>31</v>
      </c>
      <c r="W16" s="7" t="s">
        <v>31</v>
      </c>
      <c r="X16" s="7" t="s">
        <v>31</v>
      </c>
      <c r="Y16" s="7" t="s">
        <v>31</v>
      </c>
      <c r="Z16" s="7" t="s">
        <v>31</v>
      </c>
      <c r="AA16" s="7" t="s">
        <v>31</v>
      </c>
      <c r="AB16" s="7" t="s">
        <v>31</v>
      </c>
      <c r="AC16" s="7" t="s">
        <v>31</v>
      </c>
      <c r="AD16" s="7" t="s">
        <v>31</v>
      </c>
      <c r="AE16" s="7" t="s">
        <v>31</v>
      </c>
      <c r="AF16" s="7" t="s">
        <v>31</v>
      </c>
      <c r="AG16" s="7" t="s">
        <v>31</v>
      </c>
      <c r="AH16" s="7" t="s">
        <v>31</v>
      </c>
      <c r="AI16" s="7" t="s">
        <v>31</v>
      </c>
    </row>
    <row r="17" spans="1:35" x14ac:dyDescent="0.3">
      <c r="A17" s="7" t="s">
        <v>27</v>
      </c>
      <c r="B17" s="8" t="s">
        <v>59</v>
      </c>
      <c r="C17" s="7">
        <v>2023</v>
      </c>
      <c r="D17" s="7" t="s">
        <v>114</v>
      </c>
      <c r="E17" s="7" t="s">
        <v>29</v>
      </c>
      <c r="F17" s="9" t="s">
        <v>181</v>
      </c>
      <c r="G17" s="9" t="s">
        <v>124</v>
      </c>
      <c r="H17" s="10">
        <v>77177851</v>
      </c>
      <c r="I17" s="33">
        <v>7928600</v>
      </c>
      <c r="J17" s="7" t="s">
        <v>119</v>
      </c>
      <c r="K17" s="7">
        <v>25</v>
      </c>
      <c r="L17" s="12">
        <v>44939</v>
      </c>
      <c r="M17" s="7">
        <v>22</v>
      </c>
      <c r="N17" s="12">
        <v>44942</v>
      </c>
      <c r="O17" s="12">
        <v>44942</v>
      </c>
      <c r="P17" s="12">
        <v>44972</v>
      </c>
      <c r="Q17" s="47">
        <f>1/1</f>
        <v>1</v>
      </c>
      <c r="R17" s="7" t="s">
        <v>31</v>
      </c>
      <c r="S17" s="7" t="s">
        <v>31</v>
      </c>
      <c r="T17" s="7" t="s">
        <v>31</v>
      </c>
      <c r="U17" s="7" t="s">
        <v>31</v>
      </c>
      <c r="V17" s="7" t="s">
        <v>31</v>
      </c>
      <c r="W17" s="7" t="s">
        <v>31</v>
      </c>
      <c r="X17" s="7" t="s">
        <v>31</v>
      </c>
      <c r="Y17" s="7" t="s">
        <v>31</v>
      </c>
      <c r="Z17" s="7" t="s">
        <v>31</v>
      </c>
      <c r="AA17" s="7" t="s">
        <v>31</v>
      </c>
      <c r="AB17" s="7" t="s">
        <v>31</v>
      </c>
      <c r="AC17" s="7" t="s">
        <v>31</v>
      </c>
      <c r="AD17" s="7" t="s">
        <v>31</v>
      </c>
      <c r="AE17" s="7" t="s">
        <v>31</v>
      </c>
      <c r="AF17" s="7" t="s">
        <v>31</v>
      </c>
      <c r="AG17" s="7" t="s">
        <v>31</v>
      </c>
      <c r="AH17" s="7" t="s">
        <v>31</v>
      </c>
      <c r="AI17" s="7" t="s">
        <v>31</v>
      </c>
    </row>
    <row r="18" spans="1:35" x14ac:dyDescent="0.3">
      <c r="A18" s="7" t="s">
        <v>27</v>
      </c>
      <c r="B18" s="8" t="s">
        <v>61</v>
      </c>
      <c r="C18" s="7">
        <v>2023</v>
      </c>
      <c r="D18" s="7" t="s">
        <v>114</v>
      </c>
      <c r="E18" s="7" t="s">
        <v>29</v>
      </c>
      <c r="F18" s="9" t="s">
        <v>125</v>
      </c>
      <c r="G18" s="9" t="s">
        <v>60</v>
      </c>
      <c r="H18" s="10">
        <v>79956351</v>
      </c>
      <c r="I18" s="33">
        <v>53912160</v>
      </c>
      <c r="J18" s="7" t="s">
        <v>126</v>
      </c>
      <c r="K18" s="7">
        <v>26</v>
      </c>
      <c r="L18" s="12">
        <v>44942</v>
      </c>
      <c r="M18" s="7">
        <v>25</v>
      </c>
      <c r="N18" s="12">
        <v>44946</v>
      </c>
      <c r="O18" s="12">
        <v>44946</v>
      </c>
      <c r="P18" s="12">
        <v>45126</v>
      </c>
      <c r="Q18" s="47">
        <f>6/9</f>
        <v>0.66666666666666663</v>
      </c>
      <c r="R18" s="7" t="s">
        <v>31</v>
      </c>
      <c r="S18" s="7" t="s">
        <v>31</v>
      </c>
      <c r="T18" s="7" t="s">
        <v>31</v>
      </c>
      <c r="U18" s="7" t="s">
        <v>31</v>
      </c>
      <c r="V18" s="7" t="s">
        <v>31</v>
      </c>
      <c r="W18" s="7" t="s">
        <v>31</v>
      </c>
      <c r="X18" s="7" t="s">
        <v>31</v>
      </c>
      <c r="Y18" s="7" t="s">
        <v>48</v>
      </c>
      <c r="Z18" s="12">
        <v>45125</v>
      </c>
      <c r="AA18" s="12" t="s">
        <v>312</v>
      </c>
      <c r="AB18" s="12" t="s">
        <v>146</v>
      </c>
      <c r="AC18" s="35">
        <v>176</v>
      </c>
      <c r="AD18" s="12">
        <v>45121</v>
      </c>
      <c r="AE18" s="35">
        <v>197</v>
      </c>
      <c r="AF18" s="12">
        <v>45125</v>
      </c>
      <c r="AG18" s="33" t="s">
        <v>313</v>
      </c>
      <c r="AH18" s="7" t="s">
        <v>207</v>
      </c>
      <c r="AI18" s="12">
        <v>45218</v>
      </c>
    </row>
    <row r="19" spans="1:35" x14ac:dyDescent="0.3">
      <c r="A19" s="7" t="s">
        <v>27</v>
      </c>
      <c r="B19" s="8" t="s">
        <v>62</v>
      </c>
      <c r="C19" s="7">
        <v>2023</v>
      </c>
      <c r="D19" s="7" t="s">
        <v>114</v>
      </c>
      <c r="E19" s="7" t="s">
        <v>29</v>
      </c>
      <c r="F19" s="9" t="s">
        <v>127</v>
      </c>
      <c r="G19" s="9" t="s">
        <v>58</v>
      </c>
      <c r="H19" s="10" t="s">
        <v>128</v>
      </c>
      <c r="I19" s="33">
        <v>63426480</v>
      </c>
      <c r="J19" s="7" t="s">
        <v>126</v>
      </c>
      <c r="K19" s="7">
        <v>30</v>
      </c>
      <c r="L19" s="12">
        <v>44946</v>
      </c>
      <c r="M19" s="7">
        <v>28</v>
      </c>
      <c r="N19" s="12">
        <v>44950</v>
      </c>
      <c r="O19" s="12" t="s">
        <v>129</v>
      </c>
      <c r="P19" s="12">
        <v>45130</v>
      </c>
      <c r="Q19" s="47">
        <f>6/9</f>
        <v>0.66666666666666663</v>
      </c>
      <c r="R19" s="7" t="s">
        <v>31</v>
      </c>
      <c r="S19" s="7" t="s">
        <v>31</v>
      </c>
      <c r="T19" s="7" t="s">
        <v>31</v>
      </c>
      <c r="U19" s="7" t="s">
        <v>31</v>
      </c>
      <c r="V19" s="7" t="s">
        <v>31</v>
      </c>
      <c r="W19" s="7" t="s">
        <v>31</v>
      </c>
      <c r="X19" s="7" t="s">
        <v>31</v>
      </c>
      <c r="Y19" s="7" t="s">
        <v>48</v>
      </c>
      <c r="Z19" s="12">
        <v>45128</v>
      </c>
      <c r="AA19" s="33" t="s">
        <v>314</v>
      </c>
      <c r="AB19" s="7" t="s">
        <v>146</v>
      </c>
      <c r="AC19" s="35">
        <v>175</v>
      </c>
      <c r="AD19" s="12">
        <v>45121</v>
      </c>
      <c r="AE19" s="35">
        <v>199</v>
      </c>
      <c r="AF19" s="12">
        <v>45132</v>
      </c>
      <c r="AG19" s="33" t="s">
        <v>315</v>
      </c>
      <c r="AH19" s="7" t="s">
        <v>207</v>
      </c>
      <c r="AI19" s="12">
        <v>45222</v>
      </c>
    </row>
    <row r="20" spans="1:35" x14ac:dyDescent="0.3">
      <c r="A20" s="7" t="s">
        <v>40</v>
      </c>
      <c r="B20" s="8" t="s">
        <v>63</v>
      </c>
      <c r="C20" s="7">
        <v>2023</v>
      </c>
      <c r="D20" s="7" t="s">
        <v>114</v>
      </c>
      <c r="E20" s="7" t="s">
        <v>42</v>
      </c>
      <c r="F20" s="9" t="s">
        <v>132</v>
      </c>
      <c r="G20" s="9" t="s">
        <v>130</v>
      </c>
      <c r="H20" s="10">
        <v>39462246</v>
      </c>
      <c r="I20" s="33">
        <v>29067280</v>
      </c>
      <c r="J20" s="7" t="s">
        <v>131</v>
      </c>
      <c r="K20" s="7">
        <v>39</v>
      </c>
      <c r="L20" s="12">
        <v>44956</v>
      </c>
      <c r="M20" s="7">
        <v>41</v>
      </c>
      <c r="N20" s="12">
        <v>44958</v>
      </c>
      <c r="O20" s="12">
        <v>44958</v>
      </c>
      <c r="P20" s="12">
        <v>45291</v>
      </c>
      <c r="Q20" s="47">
        <f>7/11</f>
        <v>0.63636363636363635</v>
      </c>
      <c r="R20" s="7" t="s">
        <v>31</v>
      </c>
      <c r="S20" s="7" t="s">
        <v>31</v>
      </c>
      <c r="T20" s="7" t="s">
        <v>31</v>
      </c>
      <c r="U20" s="7" t="s">
        <v>31</v>
      </c>
      <c r="V20" s="7" t="s">
        <v>31</v>
      </c>
      <c r="W20" s="7" t="s">
        <v>31</v>
      </c>
      <c r="X20" s="7" t="s">
        <v>31</v>
      </c>
      <c r="Y20" s="7" t="s">
        <v>31</v>
      </c>
      <c r="Z20" s="7" t="s">
        <v>31</v>
      </c>
      <c r="AA20" s="7" t="s">
        <v>31</v>
      </c>
      <c r="AB20" s="7" t="s">
        <v>31</v>
      </c>
      <c r="AC20" s="7" t="s">
        <v>31</v>
      </c>
      <c r="AD20" s="7" t="s">
        <v>31</v>
      </c>
      <c r="AE20" s="7" t="s">
        <v>31</v>
      </c>
      <c r="AF20" s="7" t="s">
        <v>31</v>
      </c>
      <c r="AG20" s="7" t="s">
        <v>31</v>
      </c>
      <c r="AH20" s="7" t="s">
        <v>31</v>
      </c>
      <c r="AI20" s="7" t="s">
        <v>31</v>
      </c>
    </row>
    <row r="21" spans="1:35" x14ac:dyDescent="0.3">
      <c r="A21" s="7" t="s">
        <v>27</v>
      </c>
      <c r="B21" s="8" t="s">
        <v>64</v>
      </c>
      <c r="C21" s="7">
        <v>2023</v>
      </c>
      <c r="D21" s="7" t="s">
        <v>114</v>
      </c>
      <c r="E21" s="7" t="s">
        <v>29</v>
      </c>
      <c r="F21" s="9" t="s">
        <v>133</v>
      </c>
      <c r="G21" s="9" t="s">
        <v>82</v>
      </c>
      <c r="H21" s="10">
        <v>12646665</v>
      </c>
      <c r="I21" s="33">
        <v>36327720</v>
      </c>
      <c r="J21" s="7" t="s">
        <v>131</v>
      </c>
      <c r="K21" s="7">
        <v>28</v>
      </c>
      <c r="L21" s="12">
        <v>44944</v>
      </c>
      <c r="M21" s="7">
        <v>40</v>
      </c>
      <c r="N21" s="12">
        <v>44958</v>
      </c>
      <c r="O21" s="12">
        <v>44958</v>
      </c>
      <c r="P21" s="44" t="s">
        <v>280</v>
      </c>
      <c r="Q21" s="47">
        <v>1</v>
      </c>
      <c r="R21" s="7" t="s">
        <v>31</v>
      </c>
      <c r="S21" s="7" t="s">
        <v>31</v>
      </c>
      <c r="T21" s="7" t="s">
        <v>31</v>
      </c>
      <c r="U21" s="7" t="s">
        <v>31</v>
      </c>
      <c r="V21" s="7" t="s">
        <v>31</v>
      </c>
      <c r="W21" s="7" t="s">
        <v>31</v>
      </c>
      <c r="X21" s="7" t="s">
        <v>31</v>
      </c>
      <c r="Y21" s="7" t="s">
        <v>31</v>
      </c>
      <c r="Z21" s="7" t="s">
        <v>31</v>
      </c>
      <c r="AA21" s="7" t="s">
        <v>31</v>
      </c>
      <c r="AB21" s="7" t="s">
        <v>31</v>
      </c>
      <c r="AC21" s="7" t="s">
        <v>31</v>
      </c>
      <c r="AD21" s="7" t="s">
        <v>31</v>
      </c>
      <c r="AE21" s="7" t="s">
        <v>31</v>
      </c>
      <c r="AF21" s="7" t="s">
        <v>31</v>
      </c>
      <c r="AG21" s="7" t="s">
        <v>31</v>
      </c>
      <c r="AH21" s="7" t="s">
        <v>31</v>
      </c>
      <c r="AI21" s="7" t="s">
        <v>31</v>
      </c>
    </row>
    <row r="22" spans="1:35" x14ac:dyDescent="0.3">
      <c r="A22" s="7" t="s">
        <v>40</v>
      </c>
      <c r="B22" s="8" t="s">
        <v>65</v>
      </c>
      <c r="C22" s="7">
        <v>2023</v>
      </c>
      <c r="D22" s="7" t="s">
        <v>114</v>
      </c>
      <c r="E22" s="7" t="s">
        <v>42</v>
      </c>
      <c r="F22" s="9" t="s">
        <v>134</v>
      </c>
      <c r="G22" s="9" t="s">
        <v>66</v>
      </c>
      <c r="H22" s="10">
        <v>49771020</v>
      </c>
      <c r="I22" s="33">
        <v>10569920</v>
      </c>
      <c r="J22" s="7" t="s">
        <v>115</v>
      </c>
      <c r="K22" s="7">
        <v>36</v>
      </c>
      <c r="L22" s="12">
        <v>44956</v>
      </c>
      <c r="M22" s="7">
        <v>42</v>
      </c>
      <c r="N22" s="12">
        <v>44958</v>
      </c>
      <c r="O22" s="12">
        <v>44958</v>
      </c>
      <c r="P22" s="12">
        <v>45077</v>
      </c>
      <c r="Q22" s="47">
        <f>4/4</f>
        <v>1</v>
      </c>
      <c r="R22" s="7" t="s">
        <v>31</v>
      </c>
      <c r="S22" s="7" t="s">
        <v>31</v>
      </c>
      <c r="T22" s="7" t="s">
        <v>31</v>
      </c>
      <c r="U22" s="7" t="s">
        <v>31</v>
      </c>
      <c r="V22" s="7" t="s">
        <v>31</v>
      </c>
      <c r="W22" s="7" t="s">
        <v>31</v>
      </c>
      <c r="X22" s="7" t="s">
        <v>31</v>
      </c>
      <c r="Y22" s="7" t="s">
        <v>31</v>
      </c>
      <c r="Z22" s="7" t="s">
        <v>31</v>
      </c>
      <c r="AA22" s="7" t="s">
        <v>31</v>
      </c>
      <c r="AB22" s="7" t="s">
        <v>31</v>
      </c>
      <c r="AC22" s="7" t="s">
        <v>31</v>
      </c>
      <c r="AD22" s="7" t="s">
        <v>31</v>
      </c>
      <c r="AE22" s="7" t="s">
        <v>31</v>
      </c>
      <c r="AF22" s="7" t="s">
        <v>31</v>
      </c>
      <c r="AG22" s="7" t="s">
        <v>31</v>
      </c>
      <c r="AH22" s="7" t="s">
        <v>31</v>
      </c>
      <c r="AI22" s="7" t="s">
        <v>31</v>
      </c>
    </row>
    <row r="23" spans="1:35" x14ac:dyDescent="0.3">
      <c r="A23" s="7" t="s">
        <v>27</v>
      </c>
      <c r="B23" s="8" t="s">
        <v>67</v>
      </c>
      <c r="C23" s="7">
        <v>2023</v>
      </c>
      <c r="D23" s="7" t="s">
        <v>114</v>
      </c>
      <c r="E23" s="7" t="s">
        <v>29</v>
      </c>
      <c r="F23" s="9" t="s">
        <v>177</v>
      </c>
      <c r="G23" s="9" t="s">
        <v>135</v>
      </c>
      <c r="H23" s="10">
        <v>49609373</v>
      </c>
      <c r="I23" s="33">
        <v>79286000</v>
      </c>
      <c r="J23" s="7" t="s">
        <v>136</v>
      </c>
      <c r="K23" s="7">
        <v>40</v>
      </c>
      <c r="L23" s="12">
        <v>44958</v>
      </c>
      <c r="M23" s="7">
        <v>39</v>
      </c>
      <c r="N23" s="12">
        <v>44958</v>
      </c>
      <c r="O23" s="12">
        <v>44958</v>
      </c>
      <c r="P23" s="12">
        <v>45260</v>
      </c>
      <c r="Q23" s="47">
        <f>6/10</f>
        <v>0.6</v>
      </c>
      <c r="R23" s="7" t="s">
        <v>31</v>
      </c>
      <c r="S23" s="7" t="s">
        <v>31</v>
      </c>
      <c r="T23" s="7" t="s">
        <v>31</v>
      </c>
      <c r="U23" s="7" t="s">
        <v>31</v>
      </c>
      <c r="V23" s="7" t="s">
        <v>31</v>
      </c>
      <c r="W23" s="7" t="s">
        <v>31</v>
      </c>
      <c r="X23" s="7" t="s">
        <v>31</v>
      </c>
      <c r="Y23" s="7" t="s">
        <v>31</v>
      </c>
      <c r="Z23" s="7" t="s">
        <v>31</v>
      </c>
      <c r="AA23" s="7" t="s">
        <v>31</v>
      </c>
      <c r="AB23" s="7" t="s">
        <v>31</v>
      </c>
      <c r="AC23" s="7" t="s">
        <v>31</v>
      </c>
      <c r="AD23" s="7" t="s">
        <v>31</v>
      </c>
      <c r="AE23" s="7" t="s">
        <v>31</v>
      </c>
      <c r="AF23" s="7" t="s">
        <v>31</v>
      </c>
      <c r="AG23" s="7" t="s">
        <v>31</v>
      </c>
      <c r="AH23" s="7" t="s">
        <v>31</v>
      </c>
      <c r="AI23" s="7" t="s">
        <v>31</v>
      </c>
    </row>
    <row r="24" spans="1:35" x14ac:dyDescent="0.3">
      <c r="A24" s="7" t="s">
        <v>27</v>
      </c>
      <c r="B24" s="8" t="s">
        <v>68</v>
      </c>
      <c r="C24" s="7">
        <v>2023</v>
      </c>
      <c r="D24" s="7" t="s">
        <v>114</v>
      </c>
      <c r="E24" s="7" t="s">
        <v>29</v>
      </c>
      <c r="F24" s="9" t="s">
        <v>180</v>
      </c>
      <c r="G24" s="9" t="s">
        <v>175</v>
      </c>
      <c r="H24" s="10" t="s">
        <v>176</v>
      </c>
      <c r="I24" s="33">
        <v>50318341</v>
      </c>
      <c r="J24" s="7" t="s">
        <v>115</v>
      </c>
      <c r="K24" s="7">
        <v>31</v>
      </c>
      <c r="L24" s="12">
        <v>44946</v>
      </c>
      <c r="M24" s="7">
        <v>37</v>
      </c>
      <c r="N24" s="12">
        <v>44958</v>
      </c>
      <c r="O24" s="12">
        <v>44959</v>
      </c>
      <c r="P24" s="12">
        <v>45078</v>
      </c>
      <c r="Q24" s="47">
        <f>4/4</f>
        <v>1</v>
      </c>
      <c r="R24" s="7" t="s">
        <v>31</v>
      </c>
      <c r="S24" s="7" t="s">
        <v>31</v>
      </c>
      <c r="T24" s="7" t="s">
        <v>31</v>
      </c>
      <c r="U24" s="7" t="s">
        <v>31</v>
      </c>
      <c r="V24" s="7" t="s">
        <v>31</v>
      </c>
      <c r="W24" s="7" t="s">
        <v>31</v>
      </c>
      <c r="X24" s="7" t="s">
        <v>31</v>
      </c>
      <c r="Y24" s="7" t="s">
        <v>31</v>
      </c>
      <c r="Z24" s="7" t="s">
        <v>31</v>
      </c>
      <c r="AA24" s="7" t="s">
        <v>31</v>
      </c>
      <c r="AB24" s="7" t="s">
        <v>31</v>
      </c>
      <c r="AC24" s="7" t="s">
        <v>31</v>
      </c>
      <c r="AD24" s="7" t="s">
        <v>31</v>
      </c>
      <c r="AE24" s="7" t="s">
        <v>31</v>
      </c>
      <c r="AF24" s="7" t="s">
        <v>31</v>
      </c>
      <c r="AG24" s="7" t="s">
        <v>31</v>
      </c>
      <c r="AH24" s="7" t="s">
        <v>31</v>
      </c>
      <c r="AI24" s="7" t="s">
        <v>31</v>
      </c>
    </row>
    <row r="25" spans="1:35" x14ac:dyDescent="0.3">
      <c r="A25" s="7" t="s">
        <v>27</v>
      </c>
      <c r="B25" s="8" t="s">
        <v>70</v>
      </c>
      <c r="C25" s="7">
        <v>2023</v>
      </c>
      <c r="D25" s="7" t="s">
        <v>114</v>
      </c>
      <c r="E25" s="7" t="s">
        <v>29</v>
      </c>
      <c r="F25" s="9" t="s">
        <v>139</v>
      </c>
      <c r="G25" s="9" t="s">
        <v>137</v>
      </c>
      <c r="H25" s="10" t="s">
        <v>138</v>
      </c>
      <c r="I25" s="33">
        <v>88185000</v>
      </c>
      <c r="J25" s="7" t="s">
        <v>136</v>
      </c>
      <c r="K25" s="7">
        <v>43</v>
      </c>
      <c r="L25" s="12">
        <v>44958</v>
      </c>
      <c r="M25" s="7">
        <v>50</v>
      </c>
      <c r="N25" s="12">
        <v>44964</v>
      </c>
      <c r="O25" s="12">
        <v>44964</v>
      </c>
      <c r="P25" s="12">
        <v>45266</v>
      </c>
      <c r="Q25" s="47">
        <f>6/10</f>
        <v>0.6</v>
      </c>
      <c r="R25" s="7" t="s">
        <v>31</v>
      </c>
      <c r="S25" s="7" t="s">
        <v>31</v>
      </c>
      <c r="T25" s="7" t="s">
        <v>31</v>
      </c>
      <c r="U25" s="7" t="s">
        <v>31</v>
      </c>
      <c r="V25" s="7" t="s">
        <v>31</v>
      </c>
      <c r="W25" s="7" t="s">
        <v>31</v>
      </c>
      <c r="X25" s="7" t="s">
        <v>31</v>
      </c>
      <c r="Y25" s="7" t="s">
        <v>31</v>
      </c>
      <c r="Z25" s="7" t="s">
        <v>31</v>
      </c>
      <c r="AA25" s="7" t="s">
        <v>31</v>
      </c>
      <c r="AB25" s="7" t="s">
        <v>31</v>
      </c>
      <c r="AC25" s="7" t="s">
        <v>31</v>
      </c>
      <c r="AD25" s="7" t="s">
        <v>31</v>
      </c>
      <c r="AE25" s="7" t="s">
        <v>31</v>
      </c>
      <c r="AF25" s="7" t="s">
        <v>31</v>
      </c>
      <c r="AG25" s="7" t="s">
        <v>31</v>
      </c>
      <c r="AH25" s="7" t="s">
        <v>31</v>
      </c>
      <c r="AI25" s="7" t="s">
        <v>31</v>
      </c>
    </row>
    <row r="26" spans="1:35" x14ac:dyDescent="0.3">
      <c r="A26" s="7" t="s">
        <v>40</v>
      </c>
      <c r="B26" s="8" t="s">
        <v>71</v>
      </c>
      <c r="C26" s="7">
        <v>2023</v>
      </c>
      <c r="D26" s="7" t="s">
        <v>114</v>
      </c>
      <c r="E26" s="7" t="s">
        <v>42</v>
      </c>
      <c r="F26" s="9" t="s">
        <v>140</v>
      </c>
      <c r="G26" s="9" t="s">
        <v>141</v>
      </c>
      <c r="H26" s="10">
        <v>36640628</v>
      </c>
      <c r="I26" s="33">
        <v>8987680</v>
      </c>
      <c r="J26" s="7" t="s">
        <v>115</v>
      </c>
      <c r="K26" s="7">
        <v>38</v>
      </c>
      <c r="L26" s="12">
        <v>44956</v>
      </c>
      <c r="M26" s="7">
        <v>43</v>
      </c>
      <c r="N26" s="12">
        <v>44958</v>
      </c>
      <c r="O26" s="12">
        <v>44958</v>
      </c>
      <c r="P26" s="12">
        <v>45077</v>
      </c>
      <c r="Q26" s="47">
        <f>4/4</f>
        <v>1</v>
      </c>
      <c r="R26" s="7" t="s">
        <v>31</v>
      </c>
      <c r="S26" s="7" t="s">
        <v>31</v>
      </c>
      <c r="T26" s="7" t="s">
        <v>31</v>
      </c>
      <c r="U26" s="7" t="s">
        <v>31</v>
      </c>
      <c r="V26" s="7" t="s">
        <v>31</v>
      </c>
      <c r="W26" s="7" t="s">
        <v>31</v>
      </c>
      <c r="X26" s="7" t="s">
        <v>31</v>
      </c>
      <c r="Y26" s="7" t="s">
        <v>31</v>
      </c>
      <c r="Z26" s="7" t="s">
        <v>31</v>
      </c>
      <c r="AA26" s="7" t="s">
        <v>31</v>
      </c>
      <c r="AB26" s="7" t="s">
        <v>31</v>
      </c>
      <c r="AC26" s="7" t="s">
        <v>31</v>
      </c>
      <c r="AD26" s="7" t="s">
        <v>31</v>
      </c>
      <c r="AE26" s="7" t="s">
        <v>31</v>
      </c>
      <c r="AF26" s="7" t="s">
        <v>31</v>
      </c>
      <c r="AG26" s="7" t="s">
        <v>31</v>
      </c>
      <c r="AH26" s="7" t="s">
        <v>31</v>
      </c>
      <c r="AI26" s="7" t="s">
        <v>31</v>
      </c>
    </row>
    <row r="27" spans="1:35" x14ac:dyDescent="0.3">
      <c r="A27" s="7" t="s">
        <v>27</v>
      </c>
      <c r="B27" s="8" t="s">
        <v>72</v>
      </c>
      <c r="C27" s="7">
        <v>2023</v>
      </c>
      <c r="D27" s="7" t="s">
        <v>114</v>
      </c>
      <c r="E27" s="7" t="s">
        <v>29</v>
      </c>
      <c r="F27" s="9" t="s">
        <v>142</v>
      </c>
      <c r="G27" s="9" t="s">
        <v>143</v>
      </c>
      <c r="H27" s="10">
        <v>1065596762</v>
      </c>
      <c r="I27" s="33">
        <v>46249200</v>
      </c>
      <c r="J27" s="7" t="s">
        <v>136</v>
      </c>
      <c r="K27" s="7">
        <v>46</v>
      </c>
      <c r="L27" s="12">
        <v>44959</v>
      </c>
      <c r="M27" s="7">
        <v>48</v>
      </c>
      <c r="N27" s="12">
        <v>44964</v>
      </c>
      <c r="O27" s="12">
        <v>44964</v>
      </c>
      <c r="P27" s="12">
        <v>45266</v>
      </c>
      <c r="Q27" s="47">
        <f>6/10</f>
        <v>0.6</v>
      </c>
      <c r="R27" s="7" t="s">
        <v>31</v>
      </c>
      <c r="S27" s="7" t="s">
        <v>31</v>
      </c>
      <c r="T27" s="7" t="s">
        <v>31</v>
      </c>
      <c r="U27" s="7" t="s">
        <v>31</v>
      </c>
      <c r="V27" s="7" t="s">
        <v>31</v>
      </c>
      <c r="W27" s="7" t="s">
        <v>31</v>
      </c>
      <c r="X27" s="7" t="s">
        <v>31</v>
      </c>
      <c r="Y27" s="7" t="s">
        <v>31</v>
      </c>
      <c r="Z27" s="7" t="s">
        <v>31</v>
      </c>
      <c r="AA27" s="7" t="s">
        <v>31</v>
      </c>
      <c r="AB27" s="7" t="s">
        <v>31</v>
      </c>
      <c r="AC27" s="7" t="s">
        <v>31</v>
      </c>
      <c r="AD27" s="7" t="s">
        <v>31</v>
      </c>
      <c r="AE27" s="7" t="s">
        <v>31</v>
      </c>
      <c r="AF27" s="7" t="s">
        <v>31</v>
      </c>
      <c r="AG27" s="7" t="s">
        <v>31</v>
      </c>
      <c r="AH27" s="7" t="s">
        <v>31</v>
      </c>
      <c r="AI27" s="7" t="s">
        <v>31</v>
      </c>
    </row>
    <row r="28" spans="1:35" x14ac:dyDescent="0.3">
      <c r="A28" s="7" t="s">
        <v>27</v>
      </c>
      <c r="B28" s="8" t="s">
        <v>73</v>
      </c>
      <c r="C28" s="7">
        <v>2023</v>
      </c>
      <c r="D28" s="7" t="s">
        <v>114</v>
      </c>
      <c r="E28" s="7" t="s">
        <v>29</v>
      </c>
      <c r="F28" s="9" t="s">
        <v>145</v>
      </c>
      <c r="G28" s="9" t="s">
        <v>144</v>
      </c>
      <c r="H28" s="10">
        <v>12645482</v>
      </c>
      <c r="I28" s="33">
        <v>46249200</v>
      </c>
      <c r="J28" s="7" t="s">
        <v>136</v>
      </c>
      <c r="K28" s="7">
        <v>45</v>
      </c>
      <c r="L28" s="12">
        <v>44959</v>
      </c>
      <c r="M28" s="7">
        <v>47</v>
      </c>
      <c r="N28" s="12">
        <v>44963</v>
      </c>
      <c r="O28" s="12">
        <v>44963</v>
      </c>
      <c r="P28" s="12">
        <v>45265</v>
      </c>
      <c r="Q28" s="47">
        <f>6/10</f>
        <v>0.6</v>
      </c>
      <c r="R28" s="7" t="s">
        <v>31</v>
      </c>
      <c r="S28" s="7" t="s">
        <v>31</v>
      </c>
      <c r="T28" s="7" t="s">
        <v>31</v>
      </c>
      <c r="U28" s="7" t="s">
        <v>31</v>
      </c>
      <c r="V28" s="7" t="s">
        <v>31</v>
      </c>
      <c r="W28" s="7" t="s">
        <v>31</v>
      </c>
      <c r="X28" s="7" t="s">
        <v>31</v>
      </c>
      <c r="Y28" s="7" t="s">
        <v>31</v>
      </c>
      <c r="Z28" s="7" t="s">
        <v>31</v>
      </c>
      <c r="AA28" s="7" t="s">
        <v>31</v>
      </c>
      <c r="AB28" s="7" t="s">
        <v>31</v>
      </c>
      <c r="AC28" s="7" t="s">
        <v>31</v>
      </c>
      <c r="AD28" s="7" t="s">
        <v>31</v>
      </c>
      <c r="AE28" s="7" t="s">
        <v>31</v>
      </c>
      <c r="AF28" s="7" t="s">
        <v>31</v>
      </c>
      <c r="AG28" s="7" t="s">
        <v>31</v>
      </c>
      <c r="AH28" s="7" t="s">
        <v>31</v>
      </c>
      <c r="AI28" s="7" t="s">
        <v>31</v>
      </c>
    </row>
    <row r="29" spans="1:35" x14ac:dyDescent="0.3">
      <c r="A29" s="7" t="s">
        <v>40</v>
      </c>
      <c r="B29" s="8" t="s">
        <v>76</v>
      </c>
      <c r="C29" s="7">
        <v>2023</v>
      </c>
      <c r="D29" s="7" t="s">
        <v>114</v>
      </c>
      <c r="E29" s="7" t="s">
        <v>42</v>
      </c>
      <c r="F29" s="9" t="s">
        <v>147</v>
      </c>
      <c r="G29" s="9" t="s">
        <v>45</v>
      </c>
      <c r="H29" s="10">
        <v>77034500</v>
      </c>
      <c r="I29" s="33">
        <v>7334100</v>
      </c>
      <c r="J29" s="7" t="s">
        <v>146</v>
      </c>
      <c r="K29" s="7">
        <v>50</v>
      </c>
      <c r="L29" s="12">
        <v>44963</v>
      </c>
      <c r="M29" s="7">
        <v>49</v>
      </c>
      <c r="N29" s="12">
        <v>44964</v>
      </c>
      <c r="O29" s="12">
        <v>44964</v>
      </c>
      <c r="P29" s="12">
        <v>45052</v>
      </c>
      <c r="Q29" s="47">
        <f>3/3</f>
        <v>1</v>
      </c>
      <c r="R29" s="7" t="s">
        <v>31</v>
      </c>
      <c r="S29" s="7" t="s">
        <v>31</v>
      </c>
      <c r="T29" s="7" t="s">
        <v>31</v>
      </c>
      <c r="U29" s="7" t="s">
        <v>31</v>
      </c>
      <c r="V29" s="7" t="s">
        <v>31</v>
      </c>
      <c r="W29" s="7" t="s">
        <v>31</v>
      </c>
      <c r="X29" s="7" t="s">
        <v>31</v>
      </c>
      <c r="Y29" s="7" t="s">
        <v>31</v>
      </c>
      <c r="Z29" s="7" t="s">
        <v>31</v>
      </c>
      <c r="AA29" s="7" t="s">
        <v>31</v>
      </c>
      <c r="AB29" s="7" t="s">
        <v>31</v>
      </c>
      <c r="AC29" s="7" t="s">
        <v>31</v>
      </c>
      <c r="AD29" s="7" t="s">
        <v>31</v>
      </c>
      <c r="AE29" s="7" t="s">
        <v>31</v>
      </c>
      <c r="AF29" s="7" t="s">
        <v>31</v>
      </c>
      <c r="AG29" s="7" t="s">
        <v>31</v>
      </c>
      <c r="AH29" s="7" t="s">
        <v>31</v>
      </c>
      <c r="AI29" s="7" t="s">
        <v>31</v>
      </c>
    </row>
    <row r="30" spans="1:35" x14ac:dyDescent="0.3">
      <c r="A30" s="7" t="s">
        <v>167</v>
      </c>
      <c r="B30" s="8" t="s">
        <v>77</v>
      </c>
      <c r="C30" s="7">
        <v>2023</v>
      </c>
      <c r="D30" s="7" t="s">
        <v>114</v>
      </c>
      <c r="E30" s="7" t="s">
        <v>42</v>
      </c>
      <c r="F30" s="9" t="s">
        <v>170</v>
      </c>
      <c r="G30" s="9" t="s">
        <v>259</v>
      </c>
      <c r="H30" s="13" t="s">
        <v>169</v>
      </c>
      <c r="I30" s="33">
        <v>59337613</v>
      </c>
      <c r="J30" s="7" t="s">
        <v>171</v>
      </c>
      <c r="K30" s="7">
        <v>33</v>
      </c>
      <c r="L30" s="12">
        <v>44950</v>
      </c>
      <c r="M30" s="7">
        <v>53</v>
      </c>
      <c r="N30" s="12">
        <v>44973</v>
      </c>
      <c r="O30" s="12">
        <v>44973</v>
      </c>
      <c r="P30" s="12">
        <v>44978</v>
      </c>
      <c r="Q30" s="47">
        <f>5/5</f>
        <v>1</v>
      </c>
      <c r="R30" s="7" t="s">
        <v>31</v>
      </c>
      <c r="S30" s="7" t="s">
        <v>31</v>
      </c>
      <c r="T30" s="7" t="s">
        <v>31</v>
      </c>
      <c r="U30" s="7" t="s">
        <v>31</v>
      </c>
      <c r="V30" s="7" t="s">
        <v>31</v>
      </c>
      <c r="W30" s="7" t="s">
        <v>31</v>
      </c>
      <c r="X30" s="7" t="s">
        <v>31</v>
      </c>
      <c r="Y30" s="7" t="s">
        <v>31</v>
      </c>
      <c r="Z30" s="7" t="s">
        <v>31</v>
      </c>
      <c r="AA30" s="7" t="s">
        <v>31</v>
      </c>
      <c r="AB30" s="7" t="s">
        <v>31</v>
      </c>
      <c r="AC30" s="7" t="s">
        <v>31</v>
      </c>
      <c r="AD30" s="7" t="s">
        <v>31</v>
      </c>
      <c r="AE30" s="7" t="s">
        <v>31</v>
      </c>
      <c r="AF30" s="7" t="s">
        <v>31</v>
      </c>
      <c r="AG30" s="7" t="s">
        <v>31</v>
      </c>
      <c r="AH30" s="7" t="s">
        <v>31</v>
      </c>
      <c r="AI30" s="7" t="s">
        <v>31</v>
      </c>
    </row>
    <row r="31" spans="1:35" x14ac:dyDescent="0.3">
      <c r="A31" s="7" t="s">
        <v>40</v>
      </c>
      <c r="B31" s="8" t="s">
        <v>78</v>
      </c>
      <c r="C31" s="7">
        <v>2023</v>
      </c>
      <c r="D31" s="7" t="s">
        <v>114</v>
      </c>
      <c r="E31" s="7" t="s">
        <v>42</v>
      </c>
      <c r="F31" s="9" t="s">
        <v>74</v>
      </c>
      <c r="G31" s="9" t="s">
        <v>75</v>
      </c>
      <c r="H31" s="10">
        <v>19061143</v>
      </c>
      <c r="I31" s="33">
        <v>19153920</v>
      </c>
      <c r="J31" s="7" t="s">
        <v>126</v>
      </c>
      <c r="K31" s="7">
        <v>54</v>
      </c>
      <c r="L31" s="12">
        <v>44970</v>
      </c>
      <c r="M31" s="7">
        <v>51</v>
      </c>
      <c r="N31" s="12">
        <v>44972</v>
      </c>
      <c r="O31" s="12">
        <v>44972</v>
      </c>
      <c r="P31" s="12">
        <v>45152</v>
      </c>
      <c r="Q31" s="47">
        <f>5/6</f>
        <v>0.83333333333333337</v>
      </c>
      <c r="R31" s="7" t="s">
        <v>31</v>
      </c>
      <c r="S31" s="7" t="s">
        <v>31</v>
      </c>
      <c r="T31" s="7" t="s">
        <v>31</v>
      </c>
      <c r="U31" s="7" t="s">
        <v>31</v>
      </c>
      <c r="V31" s="7" t="s">
        <v>31</v>
      </c>
      <c r="W31" s="7" t="s">
        <v>31</v>
      </c>
      <c r="X31" s="7" t="s">
        <v>31</v>
      </c>
      <c r="Y31" s="7" t="s">
        <v>31</v>
      </c>
      <c r="Z31" s="7" t="s">
        <v>31</v>
      </c>
      <c r="AA31" s="7" t="s">
        <v>31</v>
      </c>
      <c r="AB31" s="7" t="s">
        <v>31</v>
      </c>
      <c r="AC31" s="7" t="s">
        <v>31</v>
      </c>
      <c r="AD31" s="7" t="s">
        <v>31</v>
      </c>
      <c r="AE31" s="7" t="s">
        <v>31</v>
      </c>
      <c r="AF31" s="7" t="s">
        <v>31</v>
      </c>
      <c r="AG31" s="7" t="s">
        <v>31</v>
      </c>
      <c r="AH31" s="7" t="s">
        <v>31</v>
      </c>
      <c r="AI31" s="7" t="s">
        <v>31</v>
      </c>
    </row>
    <row r="32" spans="1:35" x14ac:dyDescent="0.3">
      <c r="A32" s="7" t="s">
        <v>27</v>
      </c>
      <c r="B32" s="8" t="s">
        <v>79</v>
      </c>
      <c r="C32" s="7">
        <v>2023</v>
      </c>
      <c r="D32" s="7" t="s">
        <v>114</v>
      </c>
      <c r="E32" s="7" t="s">
        <v>29</v>
      </c>
      <c r="F32" s="9" t="s">
        <v>148</v>
      </c>
      <c r="G32" s="9" t="s">
        <v>92</v>
      </c>
      <c r="H32" s="10">
        <v>1065834122</v>
      </c>
      <c r="I32" s="33">
        <v>19815120</v>
      </c>
      <c r="J32" s="7" t="s">
        <v>126</v>
      </c>
      <c r="K32" s="7">
        <v>53</v>
      </c>
      <c r="L32" s="12">
        <v>44970</v>
      </c>
      <c r="M32" s="7">
        <v>57</v>
      </c>
      <c r="N32" s="12">
        <v>44974</v>
      </c>
      <c r="O32" s="12">
        <v>44974</v>
      </c>
      <c r="P32" s="12">
        <v>45154</v>
      </c>
      <c r="Q32" s="47">
        <f>5/6</f>
        <v>0.83333333333333337</v>
      </c>
      <c r="R32" s="7" t="s">
        <v>31</v>
      </c>
      <c r="S32" s="7" t="s">
        <v>31</v>
      </c>
      <c r="T32" s="7" t="s">
        <v>31</v>
      </c>
      <c r="U32" s="7" t="s">
        <v>31</v>
      </c>
      <c r="V32" s="7" t="s">
        <v>31</v>
      </c>
      <c r="W32" s="7" t="s">
        <v>31</v>
      </c>
      <c r="X32" s="7" t="s">
        <v>31</v>
      </c>
      <c r="Y32" s="7" t="s">
        <v>31</v>
      </c>
      <c r="Z32" s="7" t="s">
        <v>31</v>
      </c>
      <c r="AA32" s="7" t="s">
        <v>31</v>
      </c>
      <c r="AB32" s="7" t="s">
        <v>31</v>
      </c>
      <c r="AC32" s="7" t="s">
        <v>31</v>
      </c>
      <c r="AD32" s="7" t="s">
        <v>31</v>
      </c>
      <c r="AE32" s="7" t="s">
        <v>31</v>
      </c>
      <c r="AF32" s="7" t="s">
        <v>31</v>
      </c>
      <c r="AG32" s="7" t="s">
        <v>31</v>
      </c>
      <c r="AH32" s="7" t="s">
        <v>31</v>
      </c>
      <c r="AI32" s="7" t="s">
        <v>31</v>
      </c>
    </row>
    <row r="33" spans="1:35" x14ac:dyDescent="0.3">
      <c r="A33" s="7" t="s">
        <v>27</v>
      </c>
      <c r="B33" s="8" t="s">
        <v>80</v>
      </c>
      <c r="C33" s="7">
        <v>2023</v>
      </c>
      <c r="D33" s="7" t="s">
        <v>114</v>
      </c>
      <c r="E33" s="7" t="s">
        <v>29</v>
      </c>
      <c r="F33" s="9" t="s">
        <v>181</v>
      </c>
      <c r="G33" s="9" t="s">
        <v>124</v>
      </c>
      <c r="H33" s="10">
        <v>77177851</v>
      </c>
      <c r="I33" s="33">
        <v>79286000</v>
      </c>
      <c r="J33" s="7" t="s">
        <v>136</v>
      </c>
      <c r="K33" s="7">
        <v>56</v>
      </c>
      <c r="L33" s="12">
        <v>44970</v>
      </c>
      <c r="M33" s="7">
        <v>54</v>
      </c>
      <c r="N33" s="12">
        <v>44974</v>
      </c>
      <c r="O33" s="12">
        <v>44974</v>
      </c>
      <c r="P33" s="12">
        <v>45276</v>
      </c>
      <c r="Q33" s="47">
        <f>5/10</f>
        <v>0.5</v>
      </c>
      <c r="R33" s="7" t="s">
        <v>31</v>
      </c>
      <c r="S33" s="7" t="s">
        <v>31</v>
      </c>
      <c r="T33" s="7" t="s">
        <v>31</v>
      </c>
      <c r="U33" s="7" t="s">
        <v>31</v>
      </c>
      <c r="V33" s="7" t="s">
        <v>31</v>
      </c>
      <c r="W33" s="7" t="s">
        <v>31</v>
      </c>
      <c r="X33" s="7" t="s">
        <v>31</v>
      </c>
      <c r="Y33" s="7" t="s">
        <v>31</v>
      </c>
      <c r="Z33" s="7" t="s">
        <v>31</v>
      </c>
      <c r="AA33" s="7" t="s">
        <v>31</v>
      </c>
      <c r="AB33" s="7" t="s">
        <v>31</v>
      </c>
      <c r="AC33" s="7" t="s">
        <v>31</v>
      </c>
      <c r="AD33" s="7" t="s">
        <v>31</v>
      </c>
      <c r="AE33" s="7" t="s">
        <v>31</v>
      </c>
      <c r="AF33" s="7" t="s">
        <v>31</v>
      </c>
      <c r="AG33" s="7" t="s">
        <v>31</v>
      </c>
      <c r="AH33" s="7" t="s">
        <v>31</v>
      </c>
      <c r="AI33" s="7" t="s">
        <v>31</v>
      </c>
    </row>
    <row r="34" spans="1:35" x14ac:dyDescent="0.3">
      <c r="A34" s="7" t="s">
        <v>27</v>
      </c>
      <c r="B34" s="8" t="s">
        <v>81</v>
      </c>
      <c r="C34" s="7">
        <v>2023</v>
      </c>
      <c r="D34" s="7" t="s">
        <v>114</v>
      </c>
      <c r="E34" s="7" t="s">
        <v>29</v>
      </c>
      <c r="F34" s="9" t="s">
        <v>159</v>
      </c>
      <c r="G34" s="9" t="s">
        <v>160</v>
      </c>
      <c r="H34" s="10">
        <v>49763131</v>
      </c>
      <c r="I34" s="33">
        <v>36470400</v>
      </c>
      <c r="J34" s="7" t="s">
        <v>126</v>
      </c>
      <c r="K34" s="7">
        <v>55</v>
      </c>
      <c r="L34" s="12">
        <v>44970</v>
      </c>
      <c r="M34" s="7">
        <v>62</v>
      </c>
      <c r="N34" s="12">
        <v>44977</v>
      </c>
      <c r="O34" s="12">
        <v>44977</v>
      </c>
      <c r="P34" s="12">
        <v>45157</v>
      </c>
      <c r="Q34" s="47">
        <f>5/6</f>
        <v>0.83333333333333337</v>
      </c>
      <c r="R34" s="7" t="s">
        <v>31</v>
      </c>
      <c r="S34" s="7" t="s">
        <v>31</v>
      </c>
      <c r="T34" s="7" t="s">
        <v>31</v>
      </c>
      <c r="U34" s="7" t="s">
        <v>31</v>
      </c>
      <c r="V34" s="7" t="s">
        <v>31</v>
      </c>
      <c r="W34" s="7" t="s">
        <v>31</v>
      </c>
      <c r="X34" s="7" t="s">
        <v>31</v>
      </c>
      <c r="Y34" s="7" t="s">
        <v>31</v>
      </c>
      <c r="Z34" s="7" t="s">
        <v>31</v>
      </c>
      <c r="AA34" s="7" t="s">
        <v>31</v>
      </c>
      <c r="AB34" s="7" t="s">
        <v>31</v>
      </c>
      <c r="AC34" s="7" t="s">
        <v>31</v>
      </c>
      <c r="AD34" s="7" t="s">
        <v>31</v>
      </c>
      <c r="AE34" s="7" t="s">
        <v>31</v>
      </c>
      <c r="AF34" s="7" t="s">
        <v>31</v>
      </c>
      <c r="AG34" s="7" t="s">
        <v>31</v>
      </c>
      <c r="AH34" s="7" t="s">
        <v>31</v>
      </c>
      <c r="AI34" s="7" t="s">
        <v>31</v>
      </c>
    </row>
    <row r="35" spans="1:35" x14ac:dyDescent="0.3">
      <c r="A35" s="7" t="s">
        <v>94</v>
      </c>
      <c r="B35" s="8" t="s">
        <v>83</v>
      </c>
      <c r="C35" s="7">
        <v>2023</v>
      </c>
      <c r="D35" s="7" t="s">
        <v>114</v>
      </c>
      <c r="E35" s="7" t="s">
        <v>42</v>
      </c>
      <c r="F35" s="9" t="s">
        <v>173</v>
      </c>
      <c r="G35" s="9" t="s">
        <v>172</v>
      </c>
      <c r="H35" s="14" t="s">
        <v>174</v>
      </c>
      <c r="I35" s="33">
        <v>915391</v>
      </c>
      <c r="J35" s="7" t="s">
        <v>171</v>
      </c>
      <c r="K35" s="7">
        <v>51</v>
      </c>
      <c r="L35" s="12">
        <v>44964</v>
      </c>
      <c r="M35" s="7">
        <v>52</v>
      </c>
      <c r="N35" s="12">
        <v>44973</v>
      </c>
      <c r="O35" s="12">
        <v>44977</v>
      </c>
      <c r="P35" s="12">
        <v>44982</v>
      </c>
      <c r="Q35" s="47">
        <f>5/5</f>
        <v>1</v>
      </c>
      <c r="R35" s="7" t="s">
        <v>31</v>
      </c>
      <c r="S35" s="7" t="s">
        <v>31</v>
      </c>
      <c r="T35" s="7" t="s">
        <v>31</v>
      </c>
      <c r="U35" s="7" t="s">
        <v>31</v>
      </c>
      <c r="V35" s="7" t="s">
        <v>31</v>
      </c>
      <c r="W35" s="7" t="s">
        <v>31</v>
      </c>
      <c r="X35" s="7" t="s">
        <v>31</v>
      </c>
      <c r="Y35" s="7" t="s">
        <v>31</v>
      </c>
      <c r="Z35" s="7" t="s">
        <v>31</v>
      </c>
      <c r="AA35" s="7" t="s">
        <v>31</v>
      </c>
      <c r="AB35" s="7" t="s">
        <v>31</v>
      </c>
      <c r="AC35" s="7" t="s">
        <v>31</v>
      </c>
      <c r="AD35" s="7" t="s">
        <v>31</v>
      </c>
      <c r="AE35" s="7" t="s">
        <v>31</v>
      </c>
      <c r="AF35" s="7" t="s">
        <v>31</v>
      </c>
      <c r="AG35" s="7" t="s">
        <v>31</v>
      </c>
      <c r="AH35" s="7" t="s">
        <v>31</v>
      </c>
      <c r="AI35" s="7" t="s">
        <v>31</v>
      </c>
    </row>
    <row r="36" spans="1:35" x14ac:dyDescent="0.3">
      <c r="A36" s="7" t="s">
        <v>27</v>
      </c>
      <c r="B36" s="8" t="s">
        <v>85</v>
      </c>
      <c r="C36" s="7">
        <v>2023</v>
      </c>
      <c r="D36" s="7" t="s">
        <v>114</v>
      </c>
      <c r="E36" s="7" t="s">
        <v>29</v>
      </c>
      <c r="F36" s="9" t="s">
        <v>149</v>
      </c>
      <c r="G36" s="9" t="s">
        <v>150</v>
      </c>
      <c r="H36" s="36">
        <v>56062232</v>
      </c>
      <c r="I36" s="33">
        <v>18499680</v>
      </c>
      <c r="J36" s="7" t="s">
        <v>115</v>
      </c>
      <c r="K36" s="7">
        <v>57</v>
      </c>
      <c r="L36" s="12">
        <v>44970</v>
      </c>
      <c r="M36" s="7">
        <v>59</v>
      </c>
      <c r="N36" s="12">
        <v>44977</v>
      </c>
      <c r="O36" s="12">
        <v>44977</v>
      </c>
      <c r="P36" s="12">
        <v>45096</v>
      </c>
      <c r="Q36" s="47">
        <f>4/4</f>
        <v>1</v>
      </c>
      <c r="R36" s="7" t="s">
        <v>31</v>
      </c>
      <c r="S36" s="7" t="s">
        <v>31</v>
      </c>
      <c r="T36" s="7" t="s">
        <v>31</v>
      </c>
      <c r="U36" s="7" t="s">
        <v>31</v>
      </c>
      <c r="V36" s="7" t="s">
        <v>31</v>
      </c>
      <c r="W36" s="7" t="s">
        <v>31</v>
      </c>
      <c r="X36" s="7" t="s">
        <v>31</v>
      </c>
      <c r="Y36" s="7" t="s">
        <v>31</v>
      </c>
      <c r="Z36" s="7" t="s">
        <v>31</v>
      </c>
      <c r="AA36" s="7" t="s">
        <v>31</v>
      </c>
      <c r="AB36" s="7" t="s">
        <v>31</v>
      </c>
      <c r="AC36" s="7" t="s">
        <v>31</v>
      </c>
      <c r="AD36" s="7" t="s">
        <v>31</v>
      </c>
      <c r="AE36" s="7" t="s">
        <v>31</v>
      </c>
      <c r="AF36" s="7" t="s">
        <v>31</v>
      </c>
      <c r="AG36" s="7" t="s">
        <v>31</v>
      </c>
      <c r="AH36" s="7" t="s">
        <v>31</v>
      </c>
      <c r="AI36" s="7" t="s">
        <v>31</v>
      </c>
    </row>
    <row r="37" spans="1:35" x14ac:dyDescent="0.3">
      <c r="A37" s="7" t="s">
        <v>27</v>
      </c>
      <c r="B37" s="8" t="s">
        <v>86</v>
      </c>
      <c r="C37" s="7">
        <v>2023</v>
      </c>
      <c r="D37" s="7" t="str">
        <f t="shared" ref="D37:D42" si="0">$D$36</f>
        <v>Solicitud de Única Oferta</v>
      </c>
      <c r="E37" s="7" t="s">
        <v>29</v>
      </c>
      <c r="F37" s="9" t="s">
        <v>149</v>
      </c>
      <c r="G37" s="9" t="s">
        <v>151</v>
      </c>
      <c r="H37" s="10">
        <v>1122808112</v>
      </c>
      <c r="I37" s="33">
        <v>18499680</v>
      </c>
      <c r="J37" s="7" t="s">
        <v>115</v>
      </c>
      <c r="K37" s="7">
        <v>58</v>
      </c>
      <c r="L37" s="12">
        <v>44970</v>
      </c>
      <c r="M37" s="7">
        <v>61</v>
      </c>
      <c r="N37" s="12">
        <v>44977</v>
      </c>
      <c r="O37" s="12">
        <v>44977</v>
      </c>
      <c r="P37" s="12">
        <v>45096</v>
      </c>
      <c r="Q37" s="47">
        <f>4/4</f>
        <v>1</v>
      </c>
      <c r="R37" s="7" t="s">
        <v>31</v>
      </c>
      <c r="S37" s="7" t="s">
        <v>31</v>
      </c>
      <c r="T37" s="7" t="s">
        <v>31</v>
      </c>
      <c r="U37" s="7" t="s">
        <v>31</v>
      </c>
      <c r="V37" s="7" t="s">
        <v>31</v>
      </c>
      <c r="W37" s="7" t="s">
        <v>31</v>
      </c>
      <c r="X37" s="7" t="s">
        <v>31</v>
      </c>
      <c r="Y37" s="7" t="s">
        <v>31</v>
      </c>
      <c r="Z37" s="7" t="s">
        <v>31</v>
      </c>
      <c r="AA37" s="7" t="s">
        <v>31</v>
      </c>
      <c r="AB37" s="7" t="s">
        <v>31</v>
      </c>
      <c r="AC37" s="7" t="s">
        <v>31</v>
      </c>
      <c r="AD37" s="7" t="s">
        <v>31</v>
      </c>
      <c r="AE37" s="7" t="s">
        <v>31</v>
      </c>
      <c r="AF37" s="7" t="s">
        <v>31</v>
      </c>
      <c r="AG37" s="7" t="s">
        <v>31</v>
      </c>
      <c r="AH37" s="7" t="s">
        <v>31</v>
      </c>
      <c r="AI37" s="7" t="s">
        <v>31</v>
      </c>
    </row>
    <row r="38" spans="1:35" x14ac:dyDescent="0.3">
      <c r="A38" s="7" t="s">
        <v>27</v>
      </c>
      <c r="B38" s="8" t="s">
        <v>87</v>
      </c>
      <c r="C38" s="7">
        <v>2023</v>
      </c>
      <c r="D38" s="7" t="str">
        <f t="shared" si="0"/>
        <v>Solicitud de Única Oferta</v>
      </c>
      <c r="E38" s="7" t="s">
        <v>29</v>
      </c>
      <c r="F38" s="9" t="s">
        <v>149</v>
      </c>
      <c r="G38" s="9" t="s">
        <v>152</v>
      </c>
      <c r="H38" s="10">
        <v>49770660</v>
      </c>
      <c r="I38" s="33">
        <v>18499680</v>
      </c>
      <c r="J38" s="7" t="s">
        <v>115</v>
      </c>
      <c r="K38" s="7">
        <v>59</v>
      </c>
      <c r="L38" s="12">
        <v>44970</v>
      </c>
      <c r="M38" s="7">
        <v>60</v>
      </c>
      <c r="N38" s="12">
        <v>44977</v>
      </c>
      <c r="O38" s="12">
        <v>44977</v>
      </c>
      <c r="P38" s="12">
        <v>45096</v>
      </c>
      <c r="Q38" s="47">
        <f>4/4</f>
        <v>1</v>
      </c>
      <c r="R38" s="7" t="s">
        <v>31</v>
      </c>
      <c r="S38" s="7" t="s">
        <v>31</v>
      </c>
      <c r="T38" s="7" t="s">
        <v>31</v>
      </c>
      <c r="U38" s="7" t="s">
        <v>31</v>
      </c>
      <c r="V38" s="7" t="s">
        <v>31</v>
      </c>
      <c r="W38" s="7" t="s">
        <v>31</v>
      </c>
      <c r="X38" s="7" t="s">
        <v>31</v>
      </c>
      <c r="Y38" s="7" t="s">
        <v>31</v>
      </c>
      <c r="Z38" s="7" t="s">
        <v>31</v>
      </c>
      <c r="AA38" s="7" t="s">
        <v>31</v>
      </c>
      <c r="AB38" s="7" t="s">
        <v>31</v>
      </c>
      <c r="AC38" s="7" t="s">
        <v>31</v>
      </c>
      <c r="AD38" s="7" t="s">
        <v>31</v>
      </c>
      <c r="AE38" s="7" t="s">
        <v>31</v>
      </c>
      <c r="AF38" s="7" t="s">
        <v>31</v>
      </c>
      <c r="AG38" s="7" t="s">
        <v>31</v>
      </c>
      <c r="AH38" s="7" t="s">
        <v>31</v>
      </c>
      <c r="AI38" s="7" t="s">
        <v>31</v>
      </c>
    </row>
    <row r="39" spans="1:35" x14ac:dyDescent="0.3">
      <c r="A39" s="7" t="s">
        <v>27</v>
      </c>
      <c r="B39" s="8" t="s">
        <v>88</v>
      </c>
      <c r="C39" s="7">
        <v>2023</v>
      </c>
      <c r="D39" s="7" t="str">
        <f t="shared" si="0"/>
        <v>Solicitud de Única Oferta</v>
      </c>
      <c r="E39" s="7" t="s">
        <v>29</v>
      </c>
      <c r="F39" s="9" t="s">
        <v>153</v>
      </c>
      <c r="G39" s="9" t="s">
        <v>154</v>
      </c>
      <c r="H39" s="10">
        <v>77186649</v>
      </c>
      <c r="I39" s="33">
        <v>27749520</v>
      </c>
      <c r="J39" s="7" t="s">
        <v>126</v>
      </c>
      <c r="K39" s="7">
        <v>62</v>
      </c>
      <c r="L39" s="12">
        <v>44977</v>
      </c>
      <c r="M39" s="7">
        <v>64</v>
      </c>
      <c r="N39" s="12">
        <v>44978</v>
      </c>
      <c r="O39" s="12">
        <v>44977</v>
      </c>
      <c r="P39" s="12">
        <v>45157</v>
      </c>
      <c r="Q39" s="47">
        <f>5/6</f>
        <v>0.83333333333333337</v>
      </c>
      <c r="R39" s="7" t="s">
        <v>31</v>
      </c>
      <c r="S39" s="7" t="s">
        <v>31</v>
      </c>
      <c r="T39" s="7" t="s">
        <v>31</v>
      </c>
      <c r="U39" s="7" t="s">
        <v>31</v>
      </c>
      <c r="V39" s="7" t="s">
        <v>31</v>
      </c>
      <c r="W39" s="7" t="s">
        <v>31</v>
      </c>
      <c r="X39" s="7" t="s">
        <v>31</v>
      </c>
      <c r="Y39" s="7" t="s">
        <v>31</v>
      </c>
      <c r="Z39" s="7" t="s">
        <v>31</v>
      </c>
      <c r="AA39" s="7" t="s">
        <v>31</v>
      </c>
      <c r="AB39" s="7" t="s">
        <v>31</v>
      </c>
      <c r="AC39" s="7" t="s">
        <v>31</v>
      </c>
      <c r="AD39" s="7" t="s">
        <v>31</v>
      </c>
      <c r="AE39" s="7" t="s">
        <v>31</v>
      </c>
      <c r="AF39" s="7" t="s">
        <v>31</v>
      </c>
      <c r="AG39" s="7" t="s">
        <v>31</v>
      </c>
      <c r="AH39" s="7" t="s">
        <v>31</v>
      </c>
      <c r="AI39" s="7" t="s">
        <v>31</v>
      </c>
    </row>
    <row r="40" spans="1:35" x14ac:dyDescent="0.3">
      <c r="A40" s="7" t="s">
        <v>27</v>
      </c>
      <c r="B40" s="8" t="s">
        <v>90</v>
      </c>
      <c r="C40" s="7">
        <v>2023</v>
      </c>
      <c r="D40" s="7" t="s">
        <v>113</v>
      </c>
      <c r="E40" s="7" t="s">
        <v>29</v>
      </c>
      <c r="F40" s="9" t="s">
        <v>155</v>
      </c>
      <c r="G40" s="9" t="s">
        <v>156</v>
      </c>
      <c r="H40" s="10" t="s">
        <v>157</v>
      </c>
      <c r="I40" s="33">
        <v>105415646</v>
      </c>
      <c r="J40" s="7" t="s">
        <v>158</v>
      </c>
      <c r="K40" s="7">
        <v>37</v>
      </c>
      <c r="L40" s="12">
        <v>44956</v>
      </c>
      <c r="M40" s="7">
        <v>63</v>
      </c>
      <c r="N40" s="12">
        <v>44978</v>
      </c>
      <c r="O40" s="12">
        <v>44978</v>
      </c>
      <c r="P40" s="12">
        <v>45260</v>
      </c>
      <c r="Q40" s="47">
        <f>164/314</f>
        <v>0.52229299363057324</v>
      </c>
      <c r="R40" s="7" t="s">
        <v>48</v>
      </c>
      <c r="S40" s="7" t="s">
        <v>31</v>
      </c>
      <c r="T40" s="7" t="s">
        <v>31</v>
      </c>
      <c r="U40" s="12" t="s">
        <v>178</v>
      </c>
      <c r="V40" s="12">
        <v>44979</v>
      </c>
      <c r="W40" s="7" t="s">
        <v>48</v>
      </c>
      <c r="X40" s="12">
        <v>44979</v>
      </c>
      <c r="Y40" s="7" t="s">
        <v>31</v>
      </c>
      <c r="Z40" s="7" t="s">
        <v>31</v>
      </c>
      <c r="AA40" s="7" t="s">
        <v>31</v>
      </c>
      <c r="AB40" s="7" t="s">
        <v>31</v>
      </c>
      <c r="AC40" s="7" t="s">
        <v>31</v>
      </c>
      <c r="AD40" s="7" t="s">
        <v>31</v>
      </c>
      <c r="AE40" s="7" t="s">
        <v>31</v>
      </c>
      <c r="AF40" s="7" t="s">
        <v>31</v>
      </c>
      <c r="AG40" s="7" t="s">
        <v>31</v>
      </c>
      <c r="AH40" s="7" t="s">
        <v>31</v>
      </c>
      <c r="AI40" s="7" t="s">
        <v>31</v>
      </c>
    </row>
    <row r="41" spans="1:35" x14ac:dyDescent="0.3">
      <c r="A41" s="7" t="s">
        <v>27</v>
      </c>
      <c r="B41" s="8" t="s">
        <v>91</v>
      </c>
      <c r="C41" s="7">
        <v>2023</v>
      </c>
      <c r="D41" s="7" t="str">
        <f t="shared" si="0"/>
        <v>Solicitud de Única Oferta</v>
      </c>
      <c r="E41" s="7" t="s">
        <v>29</v>
      </c>
      <c r="F41" s="9" t="s">
        <v>162</v>
      </c>
      <c r="G41" s="9" t="s">
        <v>161</v>
      </c>
      <c r="H41" s="10">
        <v>1065567324</v>
      </c>
      <c r="I41" s="33">
        <v>14796960</v>
      </c>
      <c r="J41" s="7" t="s">
        <v>115</v>
      </c>
      <c r="K41" s="7">
        <v>63</v>
      </c>
      <c r="L41" s="12">
        <v>44977</v>
      </c>
      <c r="M41" s="7">
        <v>66</v>
      </c>
      <c r="N41" s="12">
        <v>44978</v>
      </c>
      <c r="O41" s="12">
        <v>44978</v>
      </c>
      <c r="P41" s="12">
        <v>45097</v>
      </c>
      <c r="Q41" s="47">
        <f>4/4</f>
        <v>1</v>
      </c>
      <c r="R41" s="7" t="s">
        <v>31</v>
      </c>
      <c r="S41" s="7" t="s">
        <v>31</v>
      </c>
      <c r="T41" s="7" t="s">
        <v>31</v>
      </c>
      <c r="U41" s="7" t="s">
        <v>31</v>
      </c>
      <c r="V41" s="7" t="s">
        <v>31</v>
      </c>
      <c r="W41" s="7" t="s">
        <v>31</v>
      </c>
      <c r="X41" s="7" t="s">
        <v>31</v>
      </c>
      <c r="Y41" s="7" t="s">
        <v>31</v>
      </c>
      <c r="Z41" s="7" t="s">
        <v>31</v>
      </c>
      <c r="AA41" s="7" t="s">
        <v>31</v>
      </c>
      <c r="AB41" s="7" t="s">
        <v>31</v>
      </c>
      <c r="AC41" s="7" t="s">
        <v>31</v>
      </c>
      <c r="AD41" s="7" t="s">
        <v>31</v>
      </c>
      <c r="AE41" s="7" t="s">
        <v>31</v>
      </c>
      <c r="AF41" s="7" t="s">
        <v>31</v>
      </c>
      <c r="AG41" s="7" t="s">
        <v>31</v>
      </c>
      <c r="AH41" s="7" t="s">
        <v>31</v>
      </c>
      <c r="AI41" s="7" t="s">
        <v>31</v>
      </c>
    </row>
    <row r="42" spans="1:35" x14ac:dyDescent="0.3">
      <c r="A42" s="7" t="s">
        <v>27</v>
      </c>
      <c r="B42" s="8" t="s">
        <v>93</v>
      </c>
      <c r="C42" s="7">
        <v>2023</v>
      </c>
      <c r="D42" s="7" t="str">
        <f t="shared" si="0"/>
        <v>Solicitud de Única Oferta</v>
      </c>
      <c r="E42" s="7" t="s">
        <v>29</v>
      </c>
      <c r="F42" s="9" t="s">
        <v>163</v>
      </c>
      <c r="G42" s="9" t="s">
        <v>164</v>
      </c>
      <c r="H42" s="10">
        <v>1065607314</v>
      </c>
      <c r="I42" s="33">
        <v>14796960</v>
      </c>
      <c r="J42" s="7" t="s">
        <v>115</v>
      </c>
      <c r="K42" s="7">
        <v>64</v>
      </c>
      <c r="L42" s="12">
        <v>44977</v>
      </c>
      <c r="M42" s="7">
        <v>65</v>
      </c>
      <c r="N42" s="12">
        <v>44978</v>
      </c>
      <c r="O42" s="12">
        <v>44978</v>
      </c>
      <c r="P42" s="12">
        <v>45097</v>
      </c>
      <c r="Q42" s="47">
        <f>4/4</f>
        <v>1</v>
      </c>
      <c r="R42" s="7" t="s">
        <v>31</v>
      </c>
      <c r="S42" s="7" t="s">
        <v>31</v>
      </c>
      <c r="T42" s="7" t="s">
        <v>31</v>
      </c>
      <c r="U42" s="7" t="s">
        <v>31</v>
      </c>
      <c r="V42" s="7" t="s">
        <v>31</v>
      </c>
      <c r="W42" s="7" t="s">
        <v>31</v>
      </c>
      <c r="X42" s="7" t="s">
        <v>31</v>
      </c>
      <c r="Y42" s="7" t="s">
        <v>31</v>
      </c>
      <c r="Z42" s="7" t="s">
        <v>31</v>
      </c>
      <c r="AA42" s="7" t="s">
        <v>31</v>
      </c>
      <c r="AB42" s="7" t="s">
        <v>31</v>
      </c>
      <c r="AC42" s="7" t="s">
        <v>31</v>
      </c>
      <c r="AD42" s="7" t="s">
        <v>31</v>
      </c>
      <c r="AE42" s="7" t="s">
        <v>31</v>
      </c>
      <c r="AF42" s="7" t="s">
        <v>31</v>
      </c>
      <c r="AG42" s="7" t="s">
        <v>31</v>
      </c>
      <c r="AH42" s="7" t="s">
        <v>31</v>
      </c>
      <c r="AI42" s="7" t="s">
        <v>31</v>
      </c>
    </row>
    <row r="43" spans="1:35" x14ac:dyDescent="0.3">
      <c r="A43" s="7" t="s">
        <v>27</v>
      </c>
      <c r="B43" s="8" t="s">
        <v>165</v>
      </c>
      <c r="C43" s="7">
        <v>2023</v>
      </c>
      <c r="D43" s="7" t="s">
        <v>114</v>
      </c>
      <c r="E43" s="7" t="s">
        <v>29</v>
      </c>
      <c r="F43" s="9" t="s">
        <v>253</v>
      </c>
      <c r="G43" s="9" t="s">
        <v>166</v>
      </c>
      <c r="H43" s="10">
        <v>1065591155</v>
      </c>
      <c r="I43" s="33">
        <v>47571600</v>
      </c>
      <c r="J43" s="7" t="s">
        <v>126</v>
      </c>
      <c r="K43" s="7">
        <v>67</v>
      </c>
      <c r="L43" s="12">
        <v>44981</v>
      </c>
      <c r="M43" s="7">
        <v>68</v>
      </c>
      <c r="N43" s="12">
        <v>44986</v>
      </c>
      <c r="O43" s="12">
        <v>44986</v>
      </c>
      <c r="P43" s="12">
        <v>45169</v>
      </c>
      <c r="Q43" s="47">
        <f>5/6</f>
        <v>0.83333333333333337</v>
      </c>
      <c r="R43" s="7" t="s">
        <v>31</v>
      </c>
      <c r="S43" s="7" t="s">
        <v>31</v>
      </c>
      <c r="T43" s="7" t="s">
        <v>31</v>
      </c>
      <c r="U43" s="7" t="s">
        <v>31</v>
      </c>
      <c r="V43" s="7" t="s">
        <v>31</v>
      </c>
      <c r="W43" s="7" t="s">
        <v>31</v>
      </c>
      <c r="X43" s="7" t="s">
        <v>31</v>
      </c>
      <c r="Y43" s="7" t="s">
        <v>31</v>
      </c>
      <c r="Z43" s="7" t="s">
        <v>31</v>
      </c>
      <c r="AA43" s="7" t="s">
        <v>31</v>
      </c>
      <c r="AB43" s="7" t="s">
        <v>31</v>
      </c>
      <c r="AC43" s="7" t="s">
        <v>31</v>
      </c>
      <c r="AD43" s="7" t="s">
        <v>31</v>
      </c>
      <c r="AE43" s="7" t="s">
        <v>31</v>
      </c>
      <c r="AF43" s="7" t="s">
        <v>31</v>
      </c>
      <c r="AG43" s="7" t="s">
        <v>31</v>
      </c>
      <c r="AH43" s="7" t="s">
        <v>31</v>
      </c>
      <c r="AI43" s="7" t="s">
        <v>31</v>
      </c>
    </row>
    <row r="44" spans="1:35" x14ac:dyDescent="0.3">
      <c r="A44" s="7" t="s">
        <v>27</v>
      </c>
      <c r="B44" s="8" t="s">
        <v>183</v>
      </c>
      <c r="C44" s="7">
        <v>2023</v>
      </c>
      <c r="D44" s="7" t="s">
        <v>114</v>
      </c>
      <c r="E44" s="7" t="s">
        <v>42</v>
      </c>
      <c r="F44" s="9" t="s">
        <v>219</v>
      </c>
      <c r="G44" s="9" t="s">
        <v>206</v>
      </c>
      <c r="H44" s="10">
        <v>1065830498</v>
      </c>
      <c r="I44" s="33">
        <v>13210080</v>
      </c>
      <c r="J44" s="7" t="s">
        <v>115</v>
      </c>
      <c r="K44" s="7">
        <v>68</v>
      </c>
      <c r="L44" s="12">
        <v>44984</v>
      </c>
      <c r="M44" s="7">
        <v>78</v>
      </c>
      <c r="N44" s="12">
        <v>44988</v>
      </c>
      <c r="O44" s="12">
        <v>44988</v>
      </c>
      <c r="P44" s="12">
        <v>45109</v>
      </c>
      <c r="Q44" s="47">
        <f>5/6</f>
        <v>0.83333333333333337</v>
      </c>
      <c r="R44" s="7" t="s">
        <v>31</v>
      </c>
      <c r="S44" s="7" t="s">
        <v>31</v>
      </c>
      <c r="T44" s="7" t="s">
        <v>31</v>
      </c>
      <c r="U44" s="7" t="s">
        <v>31</v>
      </c>
      <c r="V44" s="7" t="s">
        <v>31</v>
      </c>
      <c r="W44" s="7" t="s">
        <v>31</v>
      </c>
      <c r="X44" s="7" t="s">
        <v>31</v>
      </c>
      <c r="Y44" s="7" t="s">
        <v>48</v>
      </c>
      <c r="Z44" s="12">
        <v>45107</v>
      </c>
      <c r="AA44" s="33">
        <v>6605040</v>
      </c>
      <c r="AB44" s="33" t="s">
        <v>247</v>
      </c>
      <c r="AC44" s="35">
        <v>166</v>
      </c>
      <c r="AD44" s="12">
        <v>45107</v>
      </c>
      <c r="AE44" s="35">
        <v>189</v>
      </c>
      <c r="AF44" s="12">
        <v>45107</v>
      </c>
      <c r="AG44" s="33">
        <v>19815120</v>
      </c>
      <c r="AH44" s="12" t="s">
        <v>126</v>
      </c>
      <c r="AI44" s="12">
        <v>45171</v>
      </c>
    </row>
    <row r="45" spans="1:35" ht="16.5" customHeight="1" x14ac:dyDescent="0.3">
      <c r="A45" s="7" t="s">
        <v>27</v>
      </c>
      <c r="B45" s="8" t="s">
        <v>184</v>
      </c>
      <c r="C45" s="7">
        <v>2023</v>
      </c>
      <c r="D45" s="7" t="s">
        <v>114</v>
      </c>
      <c r="E45" s="7" t="s">
        <v>29</v>
      </c>
      <c r="F45" s="37" t="s">
        <v>220</v>
      </c>
      <c r="G45" s="9" t="s">
        <v>197</v>
      </c>
      <c r="H45" s="10">
        <v>1065606858</v>
      </c>
      <c r="I45" s="33">
        <v>14796960</v>
      </c>
      <c r="J45" s="35" t="s">
        <v>115</v>
      </c>
      <c r="K45" s="38">
        <v>69</v>
      </c>
      <c r="L45" s="39">
        <v>44984</v>
      </c>
      <c r="M45" s="38">
        <v>79</v>
      </c>
      <c r="N45" s="12">
        <v>44988</v>
      </c>
      <c r="O45" s="12">
        <v>44988</v>
      </c>
      <c r="P45" s="12">
        <v>45109</v>
      </c>
      <c r="Q45" s="47">
        <f>5/6</f>
        <v>0.83333333333333337</v>
      </c>
      <c r="R45" s="7" t="s">
        <v>31</v>
      </c>
      <c r="S45" s="7" t="s">
        <v>31</v>
      </c>
      <c r="T45" s="7" t="s">
        <v>31</v>
      </c>
      <c r="U45" s="7" t="s">
        <v>31</v>
      </c>
      <c r="V45" s="7" t="s">
        <v>31</v>
      </c>
      <c r="W45" s="7" t="s">
        <v>31</v>
      </c>
      <c r="X45" s="7" t="s">
        <v>31</v>
      </c>
      <c r="Y45" s="7" t="s">
        <v>48</v>
      </c>
      <c r="Z45" s="12">
        <v>45107</v>
      </c>
      <c r="AA45" s="33">
        <v>7398480</v>
      </c>
      <c r="AB45" s="33" t="s">
        <v>247</v>
      </c>
      <c r="AC45" s="35">
        <v>165</v>
      </c>
      <c r="AD45" s="12">
        <v>45107</v>
      </c>
      <c r="AE45" s="35">
        <v>188</v>
      </c>
      <c r="AF45" s="12">
        <v>45107</v>
      </c>
      <c r="AG45" s="33">
        <v>22195440</v>
      </c>
      <c r="AH45" s="12" t="s">
        <v>126</v>
      </c>
      <c r="AI45" s="12">
        <v>45171</v>
      </c>
    </row>
    <row r="46" spans="1:35" ht="16.5" customHeight="1" x14ac:dyDescent="0.3">
      <c r="A46" s="7" t="s">
        <v>27</v>
      </c>
      <c r="B46" s="8" t="s">
        <v>185</v>
      </c>
      <c r="C46" s="7">
        <v>2023</v>
      </c>
      <c r="D46" s="7" t="s">
        <v>114</v>
      </c>
      <c r="E46" s="7" t="s">
        <v>29</v>
      </c>
      <c r="F46" s="37" t="s">
        <v>221</v>
      </c>
      <c r="G46" s="40" t="s">
        <v>198</v>
      </c>
      <c r="H46" s="10">
        <v>1065138617</v>
      </c>
      <c r="I46" s="33">
        <v>19815120</v>
      </c>
      <c r="J46" s="35" t="s">
        <v>126</v>
      </c>
      <c r="K46" s="38">
        <v>75</v>
      </c>
      <c r="L46" s="39">
        <v>44988</v>
      </c>
      <c r="M46" s="38">
        <v>84</v>
      </c>
      <c r="N46" s="12">
        <v>44991</v>
      </c>
      <c r="O46" s="12">
        <v>44991</v>
      </c>
      <c r="P46" s="12">
        <v>45174</v>
      </c>
      <c r="Q46" s="47">
        <f>4/6</f>
        <v>0.66666666666666663</v>
      </c>
      <c r="R46" s="7" t="s">
        <v>31</v>
      </c>
      <c r="S46" s="7" t="s">
        <v>31</v>
      </c>
      <c r="T46" s="7" t="s">
        <v>31</v>
      </c>
      <c r="U46" s="7" t="s">
        <v>31</v>
      </c>
      <c r="V46" s="7" t="s">
        <v>31</v>
      </c>
      <c r="W46" s="7" t="s">
        <v>31</v>
      </c>
      <c r="X46" s="7" t="s">
        <v>31</v>
      </c>
      <c r="Y46" s="7" t="s">
        <v>31</v>
      </c>
      <c r="Z46" s="7" t="s">
        <v>31</v>
      </c>
      <c r="AA46" s="7" t="s">
        <v>31</v>
      </c>
      <c r="AB46" s="7" t="s">
        <v>31</v>
      </c>
      <c r="AC46" s="7" t="s">
        <v>31</v>
      </c>
      <c r="AD46" s="7" t="s">
        <v>31</v>
      </c>
      <c r="AE46" s="7" t="s">
        <v>31</v>
      </c>
      <c r="AF46" s="7" t="s">
        <v>31</v>
      </c>
      <c r="AG46" s="7" t="s">
        <v>31</v>
      </c>
      <c r="AH46" s="7" t="s">
        <v>31</v>
      </c>
      <c r="AI46" s="7" t="s">
        <v>31</v>
      </c>
    </row>
    <row r="47" spans="1:35" ht="18" customHeight="1" x14ac:dyDescent="0.3">
      <c r="A47" s="7" t="s">
        <v>27</v>
      </c>
      <c r="B47" s="8" t="s">
        <v>186</v>
      </c>
      <c r="C47" s="7">
        <v>2023</v>
      </c>
      <c r="D47" s="7" t="s">
        <v>114</v>
      </c>
      <c r="E47" s="7" t="s">
        <v>29</v>
      </c>
      <c r="F47" s="37" t="s">
        <v>222</v>
      </c>
      <c r="G47" s="40" t="s">
        <v>192</v>
      </c>
      <c r="H47" s="10">
        <v>52701577</v>
      </c>
      <c r="I47" s="33">
        <v>47571600</v>
      </c>
      <c r="J47" s="41" t="s">
        <v>126</v>
      </c>
      <c r="K47" s="38">
        <v>74</v>
      </c>
      <c r="L47" s="39">
        <v>44988</v>
      </c>
      <c r="M47" s="38">
        <v>83</v>
      </c>
      <c r="N47" s="12">
        <v>44991</v>
      </c>
      <c r="O47" s="12">
        <v>44991</v>
      </c>
      <c r="P47" s="12">
        <v>45174</v>
      </c>
      <c r="Q47" s="47">
        <f>4/6</f>
        <v>0.66666666666666663</v>
      </c>
      <c r="R47" s="7" t="s">
        <v>31</v>
      </c>
      <c r="S47" s="7" t="s">
        <v>31</v>
      </c>
      <c r="T47" s="7" t="s">
        <v>31</v>
      </c>
      <c r="U47" s="7" t="s">
        <v>31</v>
      </c>
      <c r="V47" s="7" t="s">
        <v>31</v>
      </c>
      <c r="W47" s="7" t="s">
        <v>31</v>
      </c>
      <c r="X47" s="7" t="s">
        <v>31</v>
      </c>
      <c r="Y47" s="7" t="s">
        <v>31</v>
      </c>
      <c r="Z47" s="7" t="s">
        <v>31</v>
      </c>
      <c r="AA47" s="7" t="s">
        <v>31</v>
      </c>
      <c r="AB47" s="7" t="s">
        <v>31</v>
      </c>
      <c r="AC47" s="7" t="s">
        <v>31</v>
      </c>
      <c r="AD47" s="7" t="s">
        <v>31</v>
      </c>
      <c r="AE47" s="7" t="s">
        <v>31</v>
      </c>
      <c r="AF47" s="7" t="s">
        <v>31</v>
      </c>
      <c r="AG47" s="7" t="s">
        <v>31</v>
      </c>
      <c r="AH47" s="7" t="s">
        <v>31</v>
      </c>
      <c r="AI47" s="7" t="s">
        <v>31</v>
      </c>
    </row>
    <row r="48" spans="1:35" ht="16.5" customHeight="1" x14ac:dyDescent="0.3">
      <c r="A48" s="7" t="s">
        <v>27</v>
      </c>
      <c r="B48" s="8" t="s">
        <v>187</v>
      </c>
      <c r="C48" s="7">
        <v>2023</v>
      </c>
      <c r="D48" s="7" t="s">
        <v>113</v>
      </c>
      <c r="E48" s="7" t="s">
        <v>29</v>
      </c>
      <c r="F48" s="9" t="s">
        <v>204</v>
      </c>
      <c r="G48" s="40" t="s">
        <v>193</v>
      </c>
      <c r="H48" s="10" t="s">
        <v>199</v>
      </c>
      <c r="I48" s="33">
        <v>150000000</v>
      </c>
      <c r="J48" s="42" t="s">
        <v>126</v>
      </c>
      <c r="K48" s="38">
        <v>50</v>
      </c>
      <c r="L48" s="39">
        <v>44966</v>
      </c>
      <c r="M48" s="38">
        <v>82</v>
      </c>
      <c r="N48" s="12">
        <v>44991</v>
      </c>
      <c r="O48" s="12">
        <v>44994</v>
      </c>
      <c r="P48" s="12">
        <v>45177</v>
      </c>
      <c r="Q48" s="47">
        <f>4/6</f>
        <v>0.66666666666666663</v>
      </c>
      <c r="R48" s="7" t="s">
        <v>48</v>
      </c>
      <c r="S48" s="7" t="s">
        <v>31</v>
      </c>
      <c r="T48" s="7" t="s">
        <v>31</v>
      </c>
      <c r="U48" s="7" t="s">
        <v>201</v>
      </c>
      <c r="V48" s="12">
        <v>44991</v>
      </c>
      <c r="W48" s="7" t="s">
        <v>31</v>
      </c>
      <c r="X48" s="7" t="s">
        <v>31</v>
      </c>
      <c r="Y48" s="7" t="s">
        <v>31</v>
      </c>
      <c r="Z48" s="7" t="s">
        <v>31</v>
      </c>
      <c r="AA48" s="7" t="s">
        <v>31</v>
      </c>
      <c r="AB48" s="7" t="s">
        <v>31</v>
      </c>
      <c r="AC48" s="7" t="s">
        <v>31</v>
      </c>
      <c r="AD48" s="7" t="s">
        <v>31</v>
      </c>
      <c r="AE48" s="7" t="s">
        <v>31</v>
      </c>
      <c r="AF48" s="7" t="s">
        <v>31</v>
      </c>
      <c r="AG48" s="7" t="s">
        <v>31</v>
      </c>
      <c r="AH48" s="7" t="s">
        <v>31</v>
      </c>
      <c r="AI48" s="7" t="s">
        <v>31</v>
      </c>
    </row>
    <row r="49" spans="1:35" ht="15" customHeight="1" x14ac:dyDescent="0.3">
      <c r="A49" s="7" t="s">
        <v>27</v>
      </c>
      <c r="B49" s="8" t="s">
        <v>188</v>
      </c>
      <c r="C49" s="7">
        <v>2023</v>
      </c>
      <c r="D49" s="7" t="s">
        <v>114</v>
      </c>
      <c r="E49" s="7" t="s">
        <v>29</v>
      </c>
      <c r="F49" s="9" t="s">
        <v>212</v>
      </c>
      <c r="G49" s="40" t="s">
        <v>194</v>
      </c>
      <c r="H49" s="10">
        <v>1065632884</v>
      </c>
      <c r="I49" s="33">
        <v>14796960</v>
      </c>
      <c r="J49" s="42" t="s">
        <v>115</v>
      </c>
      <c r="K49" s="38">
        <v>78</v>
      </c>
      <c r="L49" s="39">
        <v>44992</v>
      </c>
      <c r="M49" s="38">
        <v>88</v>
      </c>
      <c r="N49" s="12">
        <v>44999</v>
      </c>
      <c r="O49" s="12">
        <v>44999</v>
      </c>
      <c r="P49" s="12">
        <v>45120</v>
      </c>
      <c r="Q49" s="47">
        <f>4/4</f>
        <v>1</v>
      </c>
      <c r="R49" s="7" t="s">
        <v>31</v>
      </c>
      <c r="S49" s="7" t="s">
        <v>31</v>
      </c>
      <c r="T49" s="7" t="s">
        <v>31</v>
      </c>
      <c r="U49" s="7" t="s">
        <v>31</v>
      </c>
      <c r="V49" s="7" t="s">
        <v>31</v>
      </c>
      <c r="W49" s="7" t="s">
        <v>31</v>
      </c>
      <c r="X49" s="7" t="s">
        <v>31</v>
      </c>
      <c r="Y49" s="7" t="s">
        <v>31</v>
      </c>
      <c r="Z49" s="7" t="s">
        <v>31</v>
      </c>
      <c r="AA49" s="7" t="s">
        <v>31</v>
      </c>
      <c r="AB49" s="7" t="s">
        <v>31</v>
      </c>
      <c r="AC49" s="7" t="s">
        <v>31</v>
      </c>
      <c r="AD49" s="7" t="s">
        <v>31</v>
      </c>
      <c r="AE49" s="7" t="s">
        <v>31</v>
      </c>
      <c r="AF49" s="7" t="s">
        <v>31</v>
      </c>
      <c r="AG49" s="7" t="s">
        <v>31</v>
      </c>
      <c r="AH49" s="7" t="s">
        <v>31</v>
      </c>
      <c r="AI49" s="7" t="s">
        <v>31</v>
      </c>
    </row>
    <row r="50" spans="1:35" x14ac:dyDescent="0.3">
      <c r="A50" s="7" t="s">
        <v>27</v>
      </c>
      <c r="B50" s="8" t="s">
        <v>189</v>
      </c>
      <c r="C50" s="7">
        <v>2023</v>
      </c>
      <c r="D50" s="7" t="s">
        <v>114</v>
      </c>
      <c r="E50" s="7" t="s">
        <v>29</v>
      </c>
      <c r="F50" s="9" t="s">
        <v>213</v>
      </c>
      <c r="G50" s="40" t="s">
        <v>195</v>
      </c>
      <c r="H50" s="10">
        <v>1140856939</v>
      </c>
      <c r="I50" s="33">
        <v>67654912</v>
      </c>
      <c r="J50" s="42" t="s">
        <v>205</v>
      </c>
      <c r="K50" s="38">
        <v>84</v>
      </c>
      <c r="L50" s="39">
        <v>45001</v>
      </c>
      <c r="M50" s="38">
        <v>89</v>
      </c>
      <c r="N50" s="12">
        <v>45002</v>
      </c>
      <c r="O50" s="12">
        <v>45002</v>
      </c>
      <c r="P50" s="12">
        <v>45197</v>
      </c>
      <c r="Q50" s="47">
        <f>140/196</f>
        <v>0.7142857142857143</v>
      </c>
      <c r="R50" s="7" t="s">
        <v>31</v>
      </c>
      <c r="S50" s="7" t="s">
        <v>31</v>
      </c>
      <c r="T50" s="7" t="s">
        <v>31</v>
      </c>
      <c r="U50" s="7" t="s">
        <v>31</v>
      </c>
      <c r="V50" s="7" t="s">
        <v>31</v>
      </c>
      <c r="W50" s="7" t="s">
        <v>31</v>
      </c>
      <c r="X50" s="7" t="s">
        <v>31</v>
      </c>
      <c r="Y50" s="7" t="s">
        <v>31</v>
      </c>
      <c r="Z50" s="7" t="s">
        <v>31</v>
      </c>
      <c r="AA50" s="7" t="s">
        <v>31</v>
      </c>
      <c r="AB50" s="7" t="s">
        <v>31</v>
      </c>
      <c r="AC50" s="7" t="s">
        <v>31</v>
      </c>
      <c r="AD50" s="7" t="s">
        <v>31</v>
      </c>
      <c r="AE50" s="7" t="s">
        <v>31</v>
      </c>
      <c r="AF50" s="7" t="s">
        <v>31</v>
      </c>
      <c r="AG50" s="7" t="s">
        <v>31</v>
      </c>
      <c r="AH50" s="7" t="s">
        <v>31</v>
      </c>
      <c r="AI50" s="7" t="s">
        <v>31</v>
      </c>
    </row>
    <row r="51" spans="1:35" ht="17.25" customHeight="1" x14ac:dyDescent="0.3">
      <c r="A51" s="7" t="s">
        <v>94</v>
      </c>
      <c r="B51" s="8" t="s">
        <v>190</v>
      </c>
      <c r="C51" s="7">
        <v>2023</v>
      </c>
      <c r="D51" s="7" t="s">
        <v>114</v>
      </c>
      <c r="E51" s="7" t="s">
        <v>42</v>
      </c>
      <c r="F51" s="9" t="s">
        <v>214</v>
      </c>
      <c r="G51" s="40" t="s">
        <v>196</v>
      </c>
      <c r="H51" s="10" t="s">
        <v>208</v>
      </c>
      <c r="I51" s="33">
        <v>16000000</v>
      </c>
      <c r="J51" s="42" t="s">
        <v>207</v>
      </c>
      <c r="K51" s="38">
        <v>80</v>
      </c>
      <c r="L51" s="39">
        <v>44993</v>
      </c>
      <c r="M51" s="38">
        <v>90</v>
      </c>
      <c r="N51" s="12">
        <v>45006</v>
      </c>
      <c r="O51" s="12">
        <v>45006</v>
      </c>
      <c r="P51" s="12">
        <v>45280</v>
      </c>
      <c r="Q51" s="47">
        <f>4/9</f>
        <v>0.44444444444444442</v>
      </c>
      <c r="R51" s="7" t="s">
        <v>31</v>
      </c>
      <c r="S51" s="7" t="s">
        <v>31</v>
      </c>
      <c r="T51" s="7" t="s">
        <v>31</v>
      </c>
      <c r="U51" s="7" t="s">
        <v>31</v>
      </c>
      <c r="V51" s="7" t="s">
        <v>31</v>
      </c>
      <c r="W51" s="7" t="s">
        <v>31</v>
      </c>
      <c r="X51" s="7" t="s">
        <v>31</v>
      </c>
      <c r="Y51" s="7" t="s">
        <v>31</v>
      </c>
      <c r="Z51" s="7" t="s">
        <v>31</v>
      </c>
      <c r="AA51" s="7" t="s">
        <v>31</v>
      </c>
      <c r="AB51" s="7" t="s">
        <v>31</v>
      </c>
      <c r="AC51" s="7" t="s">
        <v>31</v>
      </c>
      <c r="AD51" s="7" t="s">
        <v>31</v>
      </c>
      <c r="AE51" s="7" t="s">
        <v>31</v>
      </c>
      <c r="AF51" s="7" t="s">
        <v>31</v>
      </c>
      <c r="AG51" s="7" t="s">
        <v>31</v>
      </c>
      <c r="AH51" s="7" t="s">
        <v>31</v>
      </c>
      <c r="AI51" s="7" t="s">
        <v>31</v>
      </c>
    </row>
    <row r="52" spans="1:35" ht="17.25" customHeight="1" x14ac:dyDescent="0.3">
      <c r="A52" s="7" t="s">
        <v>54</v>
      </c>
      <c r="B52" s="8" t="s">
        <v>211</v>
      </c>
      <c r="C52" s="7">
        <v>2023</v>
      </c>
      <c r="D52" s="7" t="s">
        <v>114</v>
      </c>
      <c r="E52" s="7" t="s">
        <v>29</v>
      </c>
      <c r="F52" s="9" t="s">
        <v>215</v>
      </c>
      <c r="G52" s="40" t="s">
        <v>216</v>
      </c>
      <c r="H52" s="10" t="s">
        <v>217</v>
      </c>
      <c r="I52" s="33">
        <v>25000000</v>
      </c>
      <c r="J52" s="42" t="s">
        <v>146</v>
      </c>
      <c r="K52" s="38">
        <v>83</v>
      </c>
      <c r="L52" s="39">
        <v>45000</v>
      </c>
      <c r="M52" s="38">
        <v>101</v>
      </c>
      <c r="N52" s="12">
        <v>45028</v>
      </c>
      <c r="O52" s="12">
        <v>45034</v>
      </c>
      <c r="P52" s="12">
        <v>45124</v>
      </c>
      <c r="Q52" s="47">
        <f>3/3</f>
        <v>1</v>
      </c>
      <c r="R52" s="7" t="s">
        <v>218</v>
      </c>
      <c r="S52" s="7" t="s">
        <v>31</v>
      </c>
      <c r="T52" s="7" t="s">
        <v>31</v>
      </c>
      <c r="U52" s="7" t="s">
        <v>48</v>
      </c>
      <c r="V52" s="12" t="s">
        <v>48</v>
      </c>
      <c r="W52" s="7" t="s">
        <v>31</v>
      </c>
      <c r="X52" s="7" t="s">
        <v>31</v>
      </c>
      <c r="Y52" s="7" t="s">
        <v>31</v>
      </c>
      <c r="Z52" s="7" t="s">
        <v>31</v>
      </c>
      <c r="AA52" s="7" t="s">
        <v>31</v>
      </c>
      <c r="AB52" s="7" t="s">
        <v>31</v>
      </c>
      <c r="AC52" s="7" t="s">
        <v>31</v>
      </c>
      <c r="AD52" s="7" t="s">
        <v>31</v>
      </c>
      <c r="AE52" s="7" t="s">
        <v>31</v>
      </c>
      <c r="AF52" s="7" t="s">
        <v>31</v>
      </c>
      <c r="AG52" s="7" t="s">
        <v>31</v>
      </c>
      <c r="AH52" s="7" t="s">
        <v>31</v>
      </c>
      <c r="AI52" s="7" t="s">
        <v>31</v>
      </c>
    </row>
    <row r="53" spans="1:35" ht="18" customHeight="1" x14ac:dyDescent="0.3">
      <c r="A53" s="7" t="s">
        <v>94</v>
      </c>
      <c r="B53" s="8" t="s">
        <v>191</v>
      </c>
      <c r="C53" s="7">
        <v>2023</v>
      </c>
      <c r="D53" s="7" t="s">
        <v>114</v>
      </c>
      <c r="E53" s="7" t="s">
        <v>42</v>
      </c>
      <c r="F53" s="43" t="s">
        <v>209</v>
      </c>
      <c r="G53" s="40" t="s">
        <v>196</v>
      </c>
      <c r="H53" s="10" t="s">
        <v>208</v>
      </c>
      <c r="I53" s="33">
        <v>25000000</v>
      </c>
      <c r="J53" s="42" t="s">
        <v>207</v>
      </c>
      <c r="K53" s="38">
        <v>85</v>
      </c>
      <c r="L53" s="39">
        <v>45002</v>
      </c>
      <c r="M53" s="38">
        <v>93</v>
      </c>
      <c r="N53" s="12">
        <v>45016</v>
      </c>
      <c r="O53" s="12">
        <v>45016</v>
      </c>
      <c r="P53" s="12" t="s">
        <v>210</v>
      </c>
      <c r="Q53" s="47">
        <f>4/9</f>
        <v>0.44444444444444442</v>
      </c>
      <c r="R53" s="7" t="s">
        <v>31</v>
      </c>
      <c r="S53" s="7" t="s">
        <v>31</v>
      </c>
      <c r="T53" s="7" t="s">
        <v>31</v>
      </c>
      <c r="U53" s="7" t="s">
        <v>31</v>
      </c>
      <c r="V53" s="7" t="s">
        <v>31</v>
      </c>
      <c r="W53" s="7" t="s">
        <v>31</v>
      </c>
      <c r="X53" s="7" t="s">
        <v>31</v>
      </c>
      <c r="Y53" s="7" t="s">
        <v>31</v>
      </c>
      <c r="Z53" s="7" t="s">
        <v>31</v>
      </c>
      <c r="AA53" s="7" t="s">
        <v>31</v>
      </c>
      <c r="AB53" s="7" t="s">
        <v>31</v>
      </c>
      <c r="AC53" s="7" t="s">
        <v>31</v>
      </c>
      <c r="AD53" s="7" t="s">
        <v>31</v>
      </c>
      <c r="AE53" s="7" t="s">
        <v>31</v>
      </c>
      <c r="AF53" s="7" t="s">
        <v>31</v>
      </c>
      <c r="AG53" s="7" t="s">
        <v>31</v>
      </c>
      <c r="AH53" s="7" t="s">
        <v>31</v>
      </c>
      <c r="AI53" s="7" t="s">
        <v>31</v>
      </c>
    </row>
    <row r="54" spans="1:35" ht="27" customHeight="1" x14ac:dyDescent="0.3">
      <c r="A54" s="7" t="s">
        <v>27</v>
      </c>
      <c r="B54" s="8" t="s">
        <v>223</v>
      </c>
      <c r="C54" s="7">
        <v>2023</v>
      </c>
      <c r="D54" s="7" t="s">
        <v>114</v>
      </c>
      <c r="E54" s="7" t="s">
        <v>29</v>
      </c>
      <c r="F54" s="9" t="s">
        <v>224</v>
      </c>
      <c r="G54" s="40" t="s">
        <v>225</v>
      </c>
      <c r="H54" s="10">
        <v>49793684</v>
      </c>
      <c r="I54" s="33">
        <v>18499680</v>
      </c>
      <c r="J54" s="42" t="s">
        <v>115</v>
      </c>
      <c r="K54" s="38">
        <v>88</v>
      </c>
      <c r="L54" s="39">
        <v>45016</v>
      </c>
      <c r="M54" s="38">
        <v>96</v>
      </c>
      <c r="N54" s="12">
        <v>45028</v>
      </c>
      <c r="O54" s="12">
        <v>45028</v>
      </c>
      <c r="P54" s="12">
        <v>45149</v>
      </c>
      <c r="Q54" s="47">
        <f>4/5</f>
        <v>0.8</v>
      </c>
      <c r="R54" s="7" t="s">
        <v>31</v>
      </c>
      <c r="S54" s="7" t="s">
        <v>31</v>
      </c>
      <c r="T54" s="7" t="s">
        <v>31</v>
      </c>
      <c r="U54" s="7" t="s">
        <v>31</v>
      </c>
      <c r="V54" s="7" t="s">
        <v>31</v>
      </c>
      <c r="W54" s="7" t="s">
        <v>31</v>
      </c>
      <c r="X54" s="7" t="s">
        <v>31</v>
      </c>
      <c r="Y54" s="7" t="s">
        <v>31</v>
      </c>
      <c r="Z54" s="7" t="s">
        <v>31</v>
      </c>
      <c r="AA54" s="7" t="s">
        <v>31</v>
      </c>
      <c r="AB54" s="7" t="s">
        <v>31</v>
      </c>
      <c r="AC54" s="7" t="s">
        <v>31</v>
      </c>
      <c r="AD54" s="7" t="s">
        <v>31</v>
      </c>
      <c r="AE54" s="7" t="s">
        <v>31</v>
      </c>
      <c r="AF54" s="7" t="s">
        <v>31</v>
      </c>
      <c r="AG54" s="7" t="s">
        <v>31</v>
      </c>
      <c r="AH54" s="7" t="s">
        <v>31</v>
      </c>
      <c r="AI54" s="7" t="s">
        <v>31</v>
      </c>
    </row>
    <row r="55" spans="1:35" ht="21.75" customHeight="1" x14ac:dyDescent="0.3">
      <c r="A55" s="7" t="s">
        <v>27</v>
      </c>
      <c r="B55" s="8" t="s">
        <v>226</v>
      </c>
      <c r="C55" s="7">
        <v>2023</v>
      </c>
      <c r="D55" s="7" t="s">
        <v>114</v>
      </c>
      <c r="E55" s="7" t="s">
        <v>29</v>
      </c>
      <c r="F55" s="9" t="s">
        <v>227</v>
      </c>
      <c r="G55" s="40" t="s">
        <v>228</v>
      </c>
      <c r="H55" s="10">
        <v>1065566333</v>
      </c>
      <c r="I55" s="33">
        <v>13210080</v>
      </c>
      <c r="J55" s="42" t="s">
        <v>115</v>
      </c>
      <c r="K55" s="38">
        <v>93</v>
      </c>
      <c r="L55" s="39">
        <v>45026</v>
      </c>
      <c r="M55" s="38">
        <v>108</v>
      </c>
      <c r="N55" s="12">
        <v>45028</v>
      </c>
      <c r="O55" s="12">
        <v>45028</v>
      </c>
      <c r="P55" s="12">
        <v>45149</v>
      </c>
      <c r="Q55" s="47">
        <f>3/4</f>
        <v>0.75</v>
      </c>
      <c r="R55" s="7" t="s">
        <v>31</v>
      </c>
      <c r="S55" s="7" t="s">
        <v>31</v>
      </c>
      <c r="T55" s="7" t="s">
        <v>31</v>
      </c>
      <c r="U55" s="7" t="s">
        <v>31</v>
      </c>
      <c r="V55" s="7" t="s">
        <v>31</v>
      </c>
      <c r="W55" s="7" t="s">
        <v>31</v>
      </c>
      <c r="X55" s="7" t="s">
        <v>31</v>
      </c>
      <c r="Y55" s="7" t="s">
        <v>31</v>
      </c>
      <c r="Z55" s="7" t="s">
        <v>31</v>
      </c>
      <c r="AA55" s="7" t="s">
        <v>31</v>
      </c>
      <c r="AB55" s="7" t="s">
        <v>31</v>
      </c>
      <c r="AC55" s="7" t="s">
        <v>31</v>
      </c>
      <c r="AD55" s="7" t="s">
        <v>31</v>
      </c>
      <c r="AE55" s="7" t="s">
        <v>31</v>
      </c>
      <c r="AF55" s="7" t="s">
        <v>31</v>
      </c>
      <c r="AG55" s="7" t="s">
        <v>31</v>
      </c>
      <c r="AH55" s="7" t="s">
        <v>31</v>
      </c>
      <c r="AI55" s="7" t="s">
        <v>31</v>
      </c>
    </row>
    <row r="56" spans="1:35" x14ac:dyDescent="0.3">
      <c r="A56" s="7" t="s">
        <v>27</v>
      </c>
      <c r="B56" s="8" t="s">
        <v>229</v>
      </c>
      <c r="C56" s="7">
        <v>2023</v>
      </c>
      <c r="D56" s="7" t="s">
        <v>114</v>
      </c>
      <c r="E56" s="7" t="s">
        <v>42</v>
      </c>
      <c r="F56" s="9" t="s">
        <v>230</v>
      </c>
      <c r="G56" s="40" t="s">
        <v>231</v>
      </c>
      <c r="H56" s="10">
        <v>49717996</v>
      </c>
      <c r="I56" s="33">
        <v>27749520</v>
      </c>
      <c r="J56" s="42" t="s">
        <v>126</v>
      </c>
      <c r="K56" s="38">
        <v>102</v>
      </c>
      <c r="L56" s="39">
        <v>45036</v>
      </c>
      <c r="M56" s="38">
        <v>113</v>
      </c>
      <c r="N56" s="12">
        <v>45040</v>
      </c>
      <c r="O56" s="12">
        <v>45048</v>
      </c>
      <c r="P56" s="12">
        <v>45231</v>
      </c>
      <c r="Q56" s="47">
        <f>3/6</f>
        <v>0.5</v>
      </c>
      <c r="R56" s="7" t="s">
        <v>31</v>
      </c>
      <c r="S56" s="7" t="s">
        <v>31</v>
      </c>
      <c r="T56" s="7" t="s">
        <v>31</v>
      </c>
      <c r="U56" s="7" t="s">
        <v>31</v>
      </c>
      <c r="V56" s="7" t="s">
        <v>31</v>
      </c>
      <c r="W56" s="7" t="s">
        <v>31</v>
      </c>
      <c r="X56" s="7" t="s">
        <v>31</v>
      </c>
      <c r="Y56" s="7" t="s">
        <v>31</v>
      </c>
      <c r="Z56" s="7" t="s">
        <v>31</v>
      </c>
      <c r="AA56" s="7" t="s">
        <v>31</v>
      </c>
      <c r="AB56" s="7" t="s">
        <v>31</v>
      </c>
      <c r="AC56" s="7" t="s">
        <v>31</v>
      </c>
      <c r="AD56" s="7" t="s">
        <v>31</v>
      </c>
      <c r="AE56" s="7" t="s">
        <v>31</v>
      </c>
      <c r="AF56" s="7" t="s">
        <v>31</v>
      </c>
      <c r="AG56" s="7" t="s">
        <v>31</v>
      </c>
      <c r="AH56" s="7" t="s">
        <v>31</v>
      </c>
      <c r="AI56" s="7" t="s">
        <v>31</v>
      </c>
    </row>
    <row r="57" spans="1:35" x14ac:dyDescent="0.3">
      <c r="A57" s="7" t="s">
        <v>27</v>
      </c>
      <c r="B57" s="8" t="s">
        <v>232</v>
      </c>
      <c r="C57" s="7">
        <v>2023</v>
      </c>
      <c r="D57" s="7" t="s">
        <v>114</v>
      </c>
      <c r="E57" s="7" t="s">
        <v>29</v>
      </c>
      <c r="F57" s="9" t="s">
        <v>233</v>
      </c>
      <c r="G57" s="40" t="s">
        <v>234</v>
      </c>
      <c r="H57" s="10" t="s">
        <v>235</v>
      </c>
      <c r="I57" s="33">
        <v>17012287</v>
      </c>
      <c r="J57" s="42" t="s">
        <v>236</v>
      </c>
      <c r="K57" s="38">
        <v>89</v>
      </c>
      <c r="L57" s="39">
        <v>45016</v>
      </c>
      <c r="M57" s="38">
        <v>114</v>
      </c>
      <c r="N57" s="12">
        <v>45040</v>
      </c>
      <c r="O57" s="12">
        <v>45041</v>
      </c>
      <c r="P57" s="12">
        <v>45284</v>
      </c>
      <c r="Q57" s="47">
        <f>3/8</f>
        <v>0.375</v>
      </c>
      <c r="R57" s="7" t="s">
        <v>31</v>
      </c>
      <c r="S57" s="7" t="s">
        <v>31</v>
      </c>
      <c r="T57" s="7" t="s">
        <v>31</v>
      </c>
      <c r="U57" s="7" t="s">
        <v>31</v>
      </c>
      <c r="V57" s="7" t="s">
        <v>31</v>
      </c>
      <c r="W57" s="7" t="s">
        <v>31</v>
      </c>
      <c r="X57" s="7" t="s">
        <v>31</v>
      </c>
      <c r="Y57" s="7" t="s">
        <v>31</v>
      </c>
      <c r="Z57" s="7" t="s">
        <v>31</v>
      </c>
      <c r="AA57" s="7" t="s">
        <v>31</v>
      </c>
      <c r="AB57" s="7" t="s">
        <v>31</v>
      </c>
      <c r="AC57" s="7" t="s">
        <v>31</v>
      </c>
      <c r="AD57" s="7" t="s">
        <v>31</v>
      </c>
      <c r="AE57" s="7" t="s">
        <v>31</v>
      </c>
      <c r="AF57" s="7" t="s">
        <v>31</v>
      </c>
      <c r="AG57" s="7" t="s">
        <v>31</v>
      </c>
      <c r="AH57" s="7" t="s">
        <v>31</v>
      </c>
      <c r="AI57" s="7" t="s">
        <v>31</v>
      </c>
    </row>
    <row r="58" spans="1:35" x14ac:dyDescent="0.3">
      <c r="A58" s="7" t="s">
        <v>27</v>
      </c>
      <c r="B58" s="8" t="s">
        <v>237</v>
      </c>
      <c r="C58" s="7">
        <v>2023</v>
      </c>
      <c r="D58" s="7" t="s">
        <v>114</v>
      </c>
      <c r="E58" s="7" t="s">
        <v>29</v>
      </c>
      <c r="F58" s="9" t="s">
        <v>238</v>
      </c>
      <c r="G58" s="40" t="s">
        <v>239</v>
      </c>
      <c r="H58" s="10" t="s">
        <v>240</v>
      </c>
      <c r="I58" s="33">
        <v>11043200</v>
      </c>
      <c r="J58" s="42" t="s">
        <v>236</v>
      </c>
      <c r="K58" s="38">
        <v>90</v>
      </c>
      <c r="L58" s="39">
        <v>45026</v>
      </c>
      <c r="M58" s="38">
        <v>115</v>
      </c>
      <c r="N58" s="12">
        <v>45042</v>
      </c>
      <c r="O58" s="12">
        <v>45048</v>
      </c>
      <c r="P58" s="12">
        <v>45291</v>
      </c>
      <c r="Q58" s="47">
        <f>3/8</f>
        <v>0.375</v>
      </c>
      <c r="R58" s="7" t="s">
        <v>31</v>
      </c>
      <c r="S58" s="7" t="s">
        <v>31</v>
      </c>
      <c r="T58" s="7" t="s">
        <v>31</v>
      </c>
      <c r="U58" s="7" t="s">
        <v>31</v>
      </c>
      <c r="V58" s="7" t="s">
        <v>31</v>
      </c>
      <c r="W58" s="7" t="s">
        <v>31</v>
      </c>
      <c r="X58" s="7" t="s">
        <v>31</v>
      </c>
      <c r="Y58" s="7" t="s">
        <v>31</v>
      </c>
      <c r="Z58" s="7" t="s">
        <v>31</v>
      </c>
      <c r="AA58" s="7" t="s">
        <v>31</v>
      </c>
      <c r="AB58" s="7" t="s">
        <v>31</v>
      </c>
      <c r="AC58" s="7" t="s">
        <v>31</v>
      </c>
      <c r="AD58" s="7" t="s">
        <v>31</v>
      </c>
      <c r="AE58" s="7" t="s">
        <v>31</v>
      </c>
      <c r="AF58" s="7" t="s">
        <v>31</v>
      </c>
      <c r="AG58" s="7" t="s">
        <v>31</v>
      </c>
      <c r="AH58" s="7" t="s">
        <v>31</v>
      </c>
      <c r="AI58" s="7" t="s">
        <v>31</v>
      </c>
    </row>
    <row r="59" spans="1:35" x14ac:dyDescent="0.3">
      <c r="A59" s="7" t="s">
        <v>40</v>
      </c>
      <c r="B59" s="8" t="s">
        <v>285</v>
      </c>
      <c r="C59" s="7">
        <v>2023</v>
      </c>
      <c r="D59" s="7" t="s">
        <v>114</v>
      </c>
      <c r="E59" s="7" t="s">
        <v>42</v>
      </c>
      <c r="F59" s="9" t="s">
        <v>243</v>
      </c>
      <c r="G59" s="9" t="s">
        <v>43</v>
      </c>
      <c r="H59" s="10">
        <v>1065653314</v>
      </c>
      <c r="I59" s="33">
        <v>10569920</v>
      </c>
      <c r="J59" s="7" t="s">
        <v>242</v>
      </c>
      <c r="K59" s="38">
        <v>109</v>
      </c>
      <c r="L59" s="12">
        <v>45044</v>
      </c>
      <c r="M59" s="7">
        <v>123</v>
      </c>
      <c r="N59" s="12">
        <v>45049</v>
      </c>
      <c r="O59" s="12">
        <v>45049</v>
      </c>
      <c r="P59" s="12">
        <v>45171</v>
      </c>
      <c r="Q59" s="47">
        <f>3/4</f>
        <v>0.75</v>
      </c>
      <c r="R59" s="7" t="s">
        <v>31</v>
      </c>
      <c r="S59" s="7" t="s">
        <v>31</v>
      </c>
      <c r="T59" s="7" t="s">
        <v>31</v>
      </c>
      <c r="U59" s="7" t="s">
        <v>31</v>
      </c>
      <c r="V59" s="7" t="s">
        <v>31</v>
      </c>
      <c r="W59" s="7" t="s">
        <v>31</v>
      </c>
      <c r="X59" s="7" t="s">
        <v>31</v>
      </c>
      <c r="Y59" s="7" t="s">
        <v>31</v>
      </c>
      <c r="Z59" s="7" t="s">
        <v>31</v>
      </c>
      <c r="AA59" s="7" t="s">
        <v>31</v>
      </c>
      <c r="AB59" s="7" t="s">
        <v>31</v>
      </c>
      <c r="AC59" s="7" t="s">
        <v>31</v>
      </c>
      <c r="AD59" s="7" t="s">
        <v>31</v>
      </c>
      <c r="AE59" s="7" t="s">
        <v>31</v>
      </c>
      <c r="AF59" s="7" t="s">
        <v>31</v>
      </c>
      <c r="AG59" s="7" t="s">
        <v>31</v>
      </c>
      <c r="AH59" s="7" t="s">
        <v>31</v>
      </c>
      <c r="AI59" s="7" t="s">
        <v>31</v>
      </c>
    </row>
    <row r="60" spans="1:35" x14ac:dyDescent="0.3">
      <c r="A60" s="7" t="s">
        <v>40</v>
      </c>
      <c r="B60" s="8" t="s">
        <v>286</v>
      </c>
      <c r="C60" s="7">
        <v>2023</v>
      </c>
      <c r="D60" s="7" t="s">
        <v>114</v>
      </c>
      <c r="E60" s="7" t="s">
        <v>29</v>
      </c>
      <c r="F60" s="9" t="s">
        <v>244</v>
      </c>
      <c r="G60" s="9" t="s">
        <v>89</v>
      </c>
      <c r="H60" s="10">
        <v>1065634673</v>
      </c>
      <c r="I60" s="33">
        <v>13481520</v>
      </c>
      <c r="J60" s="7" t="s">
        <v>241</v>
      </c>
      <c r="K60" s="7">
        <v>108</v>
      </c>
      <c r="L60" s="39">
        <v>45044</v>
      </c>
      <c r="M60" s="7">
        <v>124</v>
      </c>
      <c r="N60" s="12">
        <v>45049</v>
      </c>
      <c r="O60" s="12">
        <v>45049</v>
      </c>
      <c r="P60" s="12">
        <v>45232</v>
      </c>
      <c r="Q60" s="47">
        <f>3/6</f>
        <v>0.5</v>
      </c>
      <c r="R60" s="7" t="s">
        <v>31</v>
      </c>
      <c r="S60" s="7" t="s">
        <v>31</v>
      </c>
      <c r="T60" s="7" t="s">
        <v>31</v>
      </c>
      <c r="U60" s="7" t="s">
        <v>31</v>
      </c>
      <c r="V60" s="7" t="s">
        <v>31</v>
      </c>
      <c r="W60" s="7" t="s">
        <v>31</v>
      </c>
      <c r="X60" s="7" t="s">
        <v>31</v>
      </c>
      <c r="Y60" s="7" t="s">
        <v>31</v>
      </c>
      <c r="Z60" s="7" t="s">
        <v>31</v>
      </c>
      <c r="AA60" s="7" t="s">
        <v>31</v>
      </c>
      <c r="AB60" s="7" t="s">
        <v>31</v>
      </c>
      <c r="AC60" s="7" t="s">
        <v>31</v>
      </c>
      <c r="AD60" s="7" t="s">
        <v>31</v>
      </c>
      <c r="AE60" s="7" t="s">
        <v>31</v>
      </c>
      <c r="AF60" s="7" t="s">
        <v>31</v>
      </c>
      <c r="AG60" s="7" t="s">
        <v>31</v>
      </c>
      <c r="AH60" s="7" t="s">
        <v>31</v>
      </c>
      <c r="AI60" s="7" t="s">
        <v>31</v>
      </c>
    </row>
    <row r="61" spans="1:35" x14ac:dyDescent="0.3">
      <c r="A61" s="7" t="s">
        <v>27</v>
      </c>
      <c r="B61" s="8" t="s">
        <v>287</v>
      </c>
      <c r="C61" s="7">
        <v>2023</v>
      </c>
      <c r="D61" s="7" t="s">
        <v>114</v>
      </c>
      <c r="E61" s="7" t="s">
        <v>29</v>
      </c>
      <c r="F61" s="9" t="s">
        <v>245</v>
      </c>
      <c r="G61" s="9" t="s">
        <v>69</v>
      </c>
      <c r="H61" s="10">
        <v>1020807275</v>
      </c>
      <c r="I61" s="33">
        <v>18499680</v>
      </c>
      <c r="J61" s="7" t="s">
        <v>115</v>
      </c>
      <c r="K61" s="7">
        <v>113</v>
      </c>
      <c r="L61" s="12">
        <v>45048</v>
      </c>
      <c r="M61" s="7">
        <v>125</v>
      </c>
      <c r="N61" s="12">
        <v>45050</v>
      </c>
      <c r="O61" s="12">
        <v>45050</v>
      </c>
      <c r="P61" s="12">
        <v>45172</v>
      </c>
      <c r="Q61" s="47">
        <f>3/4</f>
        <v>0.75</v>
      </c>
      <c r="R61" s="7" t="s">
        <v>31</v>
      </c>
      <c r="S61" s="7" t="s">
        <v>31</v>
      </c>
      <c r="T61" s="7" t="s">
        <v>31</v>
      </c>
      <c r="U61" s="7" t="s">
        <v>31</v>
      </c>
      <c r="V61" s="7" t="s">
        <v>31</v>
      </c>
      <c r="W61" s="7" t="s">
        <v>31</v>
      </c>
      <c r="X61" s="7" t="s">
        <v>31</v>
      </c>
      <c r="Y61" s="7" t="s">
        <v>31</v>
      </c>
      <c r="Z61" s="7" t="s">
        <v>31</v>
      </c>
      <c r="AA61" s="7" t="s">
        <v>31</v>
      </c>
      <c r="AB61" s="7" t="s">
        <v>31</v>
      </c>
      <c r="AC61" s="7" t="s">
        <v>31</v>
      </c>
      <c r="AD61" s="7" t="s">
        <v>31</v>
      </c>
      <c r="AE61" s="7" t="s">
        <v>31</v>
      </c>
      <c r="AF61" s="7" t="s">
        <v>31</v>
      </c>
      <c r="AG61" s="7" t="s">
        <v>31</v>
      </c>
      <c r="AH61" s="7" t="s">
        <v>31</v>
      </c>
      <c r="AI61" s="7" t="s">
        <v>31</v>
      </c>
    </row>
    <row r="62" spans="1:35" x14ac:dyDescent="0.3">
      <c r="A62" s="7" t="s">
        <v>40</v>
      </c>
      <c r="B62" s="8" t="s">
        <v>288</v>
      </c>
      <c r="C62" s="7">
        <v>2023</v>
      </c>
      <c r="D62" s="7" t="s">
        <v>114</v>
      </c>
      <c r="E62" s="7" t="s">
        <v>42</v>
      </c>
      <c r="F62" s="9" t="s">
        <v>147</v>
      </c>
      <c r="G62" s="9" t="s">
        <v>45</v>
      </c>
      <c r="H62" s="10">
        <v>77034500</v>
      </c>
      <c r="I62" s="33">
        <v>9778800</v>
      </c>
      <c r="J62" s="7" t="s">
        <v>115</v>
      </c>
      <c r="K62" s="7">
        <v>110</v>
      </c>
      <c r="L62" s="12">
        <v>45044</v>
      </c>
      <c r="M62" s="7">
        <v>134</v>
      </c>
      <c r="N62" s="12">
        <v>45054</v>
      </c>
      <c r="O62" s="12">
        <v>45054</v>
      </c>
      <c r="P62" s="12">
        <v>45176</v>
      </c>
      <c r="Q62" s="47">
        <f>2/4</f>
        <v>0.5</v>
      </c>
      <c r="R62" s="7" t="s">
        <v>31</v>
      </c>
      <c r="S62" s="7" t="s">
        <v>31</v>
      </c>
      <c r="T62" s="7" t="s">
        <v>31</v>
      </c>
      <c r="U62" s="7" t="s">
        <v>31</v>
      </c>
      <c r="V62" s="7" t="s">
        <v>31</v>
      </c>
      <c r="W62" s="7" t="s">
        <v>31</v>
      </c>
      <c r="X62" s="7" t="s">
        <v>31</v>
      </c>
      <c r="Y62" s="7" t="s">
        <v>31</v>
      </c>
      <c r="Z62" s="7" t="s">
        <v>31</v>
      </c>
      <c r="AA62" s="7" t="s">
        <v>31</v>
      </c>
      <c r="AB62" s="7" t="s">
        <v>31</v>
      </c>
      <c r="AC62" s="7" t="s">
        <v>31</v>
      </c>
      <c r="AD62" s="7" t="s">
        <v>31</v>
      </c>
      <c r="AE62" s="7" t="s">
        <v>31</v>
      </c>
      <c r="AF62" s="7" t="s">
        <v>31</v>
      </c>
      <c r="AG62" s="7" t="s">
        <v>31</v>
      </c>
      <c r="AH62" s="7" t="s">
        <v>31</v>
      </c>
      <c r="AI62" s="7" t="s">
        <v>31</v>
      </c>
    </row>
    <row r="63" spans="1:35" x14ac:dyDescent="0.3">
      <c r="A63" s="7" t="s">
        <v>27</v>
      </c>
      <c r="B63" s="8" t="s">
        <v>289</v>
      </c>
      <c r="C63" s="7">
        <v>2023</v>
      </c>
      <c r="D63" s="7" t="s">
        <v>114</v>
      </c>
      <c r="E63" s="7" t="s">
        <v>29</v>
      </c>
      <c r="F63" s="9" t="s">
        <v>249</v>
      </c>
      <c r="G63" s="9" t="s">
        <v>246</v>
      </c>
      <c r="H63" s="10">
        <v>63336325</v>
      </c>
      <c r="I63" s="33">
        <v>12156800</v>
      </c>
      <c r="J63" s="7" t="s">
        <v>247</v>
      </c>
      <c r="K63" s="7">
        <v>119</v>
      </c>
      <c r="L63" s="12">
        <v>45050</v>
      </c>
      <c r="M63" s="7">
        <v>136</v>
      </c>
      <c r="N63" s="12">
        <v>45058</v>
      </c>
      <c r="O63" s="12">
        <v>45058</v>
      </c>
      <c r="P63" s="12">
        <v>45118</v>
      </c>
      <c r="Q63" s="47">
        <f>2/2</f>
        <v>1</v>
      </c>
      <c r="R63" s="7" t="s">
        <v>31</v>
      </c>
      <c r="S63" s="7" t="s">
        <v>31</v>
      </c>
      <c r="T63" s="7" t="s">
        <v>31</v>
      </c>
      <c r="U63" s="7" t="s">
        <v>31</v>
      </c>
      <c r="V63" s="7" t="s">
        <v>31</v>
      </c>
      <c r="W63" s="7" t="s">
        <v>31</v>
      </c>
      <c r="X63" s="7" t="s">
        <v>31</v>
      </c>
      <c r="Y63" s="7" t="s">
        <v>31</v>
      </c>
      <c r="Z63" s="7" t="s">
        <v>31</v>
      </c>
      <c r="AA63" s="7" t="s">
        <v>31</v>
      </c>
      <c r="AB63" s="7" t="s">
        <v>31</v>
      </c>
      <c r="AC63" s="7" t="s">
        <v>31</v>
      </c>
      <c r="AD63" s="7" t="s">
        <v>31</v>
      </c>
      <c r="AE63" s="7" t="s">
        <v>31</v>
      </c>
      <c r="AF63" s="7" t="s">
        <v>31</v>
      </c>
      <c r="AG63" s="7" t="s">
        <v>31</v>
      </c>
      <c r="AH63" s="7" t="s">
        <v>31</v>
      </c>
      <c r="AI63" s="7" t="s">
        <v>31</v>
      </c>
    </row>
    <row r="64" spans="1:35" x14ac:dyDescent="0.3">
      <c r="A64" s="7" t="s">
        <v>94</v>
      </c>
      <c r="B64" s="8" t="s">
        <v>290</v>
      </c>
      <c r="C64" s="7">
        <v>2023</v>
      </c>
      <c r="D64" s="7" t="s">
        <v>114</v>
      </c>
      <c r="E64" s="7" t="s">
        <v>42</v>
      </c>
      <c r="F64" s="9" t="s">
        <v>250</v>
      </c>
      <c r="G64" s="9" t="s">
        <v>172</v>
      </c>
      <c r="H64" s="10" t="s">
        <v>251</v>
      </c>
      <c r="I64" s="33">
        <v>513066</v>
      </c>
      <c r="J64" s="7" t="s">
        <v>171</v>
      </c>
      <c r="K64" s="35">
        <v>121</v>
      </c>
      <c r="L64" s="12">
        <v>45056</v>
      </c>
      <c r="M64" s="35">
        <v>135</v>
      </c>
      <c r="N64" s="12">
        <v>45058</v>
      </c>
      <c r="O64" s="12">
        <v>45058</v>
      </c>
      <c r="P64" s="12">
        <v>45062</v>
      </c>
      <c r="Q64" s="47">
        <f>5/5</f>
        <v>1</v>
      </c>
      <c r="R64" s="7" t="s">
        <v>31</v>
      </c>
      <c r="S64" s="7" t="s">
        <v>31</v>
      </c>
      <c r="T64" s="7" t="s">
        <v>31</v>
      </c>
      <c r="U64" s="7" t="s">
        <v>31</v>
      </c>
      <c r="V64" s="7" t="s">
        <v>31</v>
      </c>
      <c r="W64" s="7" t="s">
        <v>31</v>
      </c>
      <c r="X64" s="7" t="s">
        <v>31</v>
      </c>
      <c r="Y64" s="7" t="s">
        <v>31</v>
      </c>
      <c r="Z64" s="7" t="s">
        <v>31</v>
      </c>
      <c r="AA64" s="7" t="s">
        <v>31</v>
      </c>
      <c r="AB64" s="7" t="s">
        <v>31</v>
      </c>
      <c r="AC64" s="7" t="s">
        <v>31</v>
      </c>
      <c r="AD64" s="7" t="s">
        <v>31</v>
      </c>
      <c r="AE64" s="7" t="s">
        <v>31</v>
      </c>
      <c r="AF64" s="7" t="s">
        <v>31</v>
      </c>
      <c r="AG64" s="7" t="s">
        <v>31</v>
      </c>
      <c r="AH64" s="7" t="s">
        <v>31</v>
      </c>
      <c r="AI64" s="7" t="s">
        <v>31</v>
      </c>
    </row>
    <row r="65" spans="1:35" x14ac:dyDescent="0.3">
      <c r="A65" s="7" t="s">
        <v>27</v>
      </c>
      <c r="B65" s="8" t="s">
        <v>291</v>
      </c>
      <c r="C65" s="7">
        <v>2023</v>
      </c>
      <c r="D65" s="7" t="s">
        <v>114</v>
      </c>
      <c r="E65" s="7" t="s">
        <v>29</v>
      </c>
      <c r="F65" s="9" t="s">
        <v>254</v>
      </c>
      <c r="G65" s="9" t="s">
        <v>258</v>
      </c>
      <c r="H65" s="10" t="s">
        <v>248</v>
      </c>
      <c r="I65" s="33">
        <v>11097720</v>
      </c>
      <c r="J65" s="7" t="s">
        <v>146</v>
      </c>
      <c r="K65" s="35">
        <v>103</v>
      </c>
      <c r="L65" s="12">
        <v>45037</v>
      </c>
      <c r="M65" s="35">
        <v>137</v>
      </c>
      <c r="N65" s="12">
        <v>45063</v>
      </c>
      <c r="O65" s="12">
        <v>45065</v>
      </c>
      <c r="P65" s="12">
        <v>45156</v>
      </c>
      <c r="Q65" s="47">
        <f>2/3</f>
        <v>0.66666666666666663</v>
      </c>
      <c r="R65" s="7" t="s">
        <v>31</v>
      </c>
      <c r="S65" s="7" t="s">
        <v>31</v>
      </c>
      <c r="T65" s="7" t="s">
        <v>31</v>
      </c>
      <c r="U65" s="7" t="s">
        <v>31</v>
      </c>
      <c r="V65" s="7" t="s">
        <v>31</v>
      </c>
      <c r="W65" s="7" t="s">
        <v>31</v>
      </c>
      <c r="X65" s="7" t="s">
        <v>31</v>
      </c>
      <c r="Y65" s="7" t="s">
        <v>31</v>
      </c>
      <c r="Z65" s="7" t="s">
        <v>31</v>
      </c>
      <c r="AA65" s="7" t="s">
        <v>31</v>
      </c>
      <c r="AB65" s="7" t="s">
        <v>31</v>
      </c>
      <c r="AC65" s="7" t="s">
        <v>31</v>
      </c>
      <c r="AD65" s="7" t="s">
        <v>31</v>
      </c>
      <c r="AE65" s="7" t="s">
        <v>31</v>
      </c>
      <c r="AF65" s="7" t="s">
        <v>31</v>
      </c>
      <c r="AG65" s="7" t="s">
        <v>31</v>
      </c>
      <c r="AH65" s="7" t="s">
        <v>31</v>
      </c>
      <c r="AI65" s="7" t="s">
        <v>31</v>
      </c>
    </row>
    <row r="66" spans="1:35" x14ac:dyDescent="0.3">
      <c r="A66" s="7" t="s">
        <v>54</v>
      </c>
      <c r="B66" s="8" t="s">
        <v>292</v>
      </c>
      <c r="C66" s="7">
        <v>2023</v>
      </c>
      <c r="D66" s="7" t="s">
        <v>114</v>
      </c>
      <c r="E66" s="7" t="s">
        <v>42</v>
      </c>
      <c r="F66" s="9" t="s">
        <v>255</v>
      </c>
      <c r="G66" s="9" t="s">
        <v>256</v>
      </c>
      <c r="H66" s="10">
        <v>77195971</v>
      </c>
      <c r="I66" s="33">
        <v>6720667</v>
      </c>
      <c r="J66" s="7" t="s">
        <v>257</v>
      </c>
      <c r="K66" s="35">
        <v>120</v>
      </c>
      <c r="L66" s="12">
        <v>45051</v>
      </c>
      <c r="M66" s="35">
        <v>141</v>
      </c>
      <c r="N66" s="12">
        <v>45069</v>
      </c>
      <c r="O66" s="12">
        <v>45069</v>
      </c>
      <c r="P66" s="12">
        <v>45282</v>
      </c>
      <c r="Q66" s="47">
        <f>2/7</f>
        <v>0.2857142857142857</v>
      </c>
      <c r="R66" s="7" t="s">
        <v>31</v>
      </c>
      <c r="S66" s="7" t="s">
        <v>31</v>
      </c>
      <c r="T66" s="7" t="s">
        <v>31</v>
      </c>
      <c r="U66" s="7" t="s">
        <v>31</v>
      </c>
      <c r="V66" s="7" t="s">
        <v>31</v>
      </c>
      <c r="W66" s="7" t="s">
        <v>31</v>
      </c>
      <c r="X66" s="7" t="s">
        <v>31</v>
      </c>
      <c r="Y66" s="7" t="s">
        <v>31</v>
      </c>
      <c r="Z66" s="7" t="s">
        <v>31</v>
      </c>
      <c r="AA66" s="7" t="s">
        <v>31</v>
      </c>
      <c r="AB66" s="7" t="s">
        <v>31</v>
      </c>
      <c r="AC66" s="7" t="s">
        <v>31</v>
      </c>
      <c r="AD66" s="7" t="s">
        <v>31</v>
      </c>
      <c r="AE66" s="7" t="s">
        <v>31</v>
      </c>
      <c r="AF66" s="7" t="s">
        <v>31</v>
      </c>
      <c r="AG66" s="7" t="s">
        <v>31</v>
      </c>
      <c r="AH66" s="7" t="s">
        <v>31</v>
      </c>
      <c r="AI66" s="7" t="s">
        <v>31</v>
      </c>
    </row>
    <row r="67" spans="1:35" x14ac:dyDescent="0.3">
      <c r="A67" s="7" t="s">
        <v>260</v>
      </c>
      <c r="B67" s="8" t="s">
        <v>293</v>
      </c>
      <c r="C67" s="7">
        <v>2023</v>
      </c>
      <c r="D67" s="7" t="s">
        <v>114</v>
      </c>
      <c r="E67" s="7" t="s">
        <v>42</v>
      </c>
      <c r="F67" s="9" t="s">
        <v>140</v>
      </c>
      <c r="G67" s="9" t="s">
        <v>141</v>
      </c>
      <c r="H67" s="10">
        <v>36640628</v>
      </c>
      <c r="I67" s="33">
        <v>8947680</v>
      </c>
      <c r="J67" s="7" t="s">
        <v>115</v>
      </c>
      <c r="K67" s="35">
        <v>130</v>
      </c>
      <c r="L67" s="12">
        <v>45075</v>
      </c>
      <c r="M67" s="35">
        <v>145</v>
      </c>
      <c r="N67" s="12">
        <v>45078</v>
      </c>
      <c r="O67" s="12">
        <v>45078</v>
      </c>
      <c r="P67" s="12">
        <v>45199</v>
      </c>
      <c r="Q67" s="47">
        <f>3/4</f>
        <v>0.75</v>
      </c>
      <c r="R67" s="7" t="s">
        <v>31</v>
      </c>
      <c r="S67" s="7" t="s">
        <v>31</v>
      </c>
      <c r="T67" s="7" t="s">
        <v>31</v>
      </c>
      <c r="U67" s="7" t="s">
        <v>31</v>
      </c>
      <c r="V67" s="7" t="s">
        <v>31</v>
      </c>
      <c r="W67" s="7" t="s">
        <v>31</v>
      </c>
      <c r="X67" s="7" t="s">
        <v>31</v>
      </c>
      <c r="Y67" s="7" t="s">
        <v>31</v>
      </c>
      <c r="Z67" s="7" t="s">
        <v>31</v>
      </c>
      <c r="AA67" s="7" t="s">
        <v>31</v>
      </c>
      <c r="AB67" s="7" t="s">
        <v>31</v>
      </c>
      <c r="AC67" s="7" t="s">
        <v>31</v>
      </c>
      <c r="AD67" s="7" t="s">
        <v>31</v>
      </c>
      <c r="AE67" s="7" t="s">
        <v>31</v>
      </c>
      <c r="AF67" s="7" t="s">
        <v>31</v>
      </c>
      <c r="AG67" s="7" t="s">
        <v>31</v>
      </c>
      <c r="AH67" s="7" t="s">
        <v>31</v>
      </c>
      <c r="AI67" s="7" t="s">
        <v>31</v>
      </c>
    </row>
    <row r="68" spans="1:35" x14ac:dyDescent="0.3">
      <c r="A68" s="7" t="s">
        <v>260</v>
      </c>
      <c r="B68" s="8" t="s">
        <v>294</v>
      </c>
      <c r="C68" s="7">
        <v>2023</v>
      </c>
      <c r="D68" s="7" t="s">
        <v>114</v>
      </c>
      <c r="E68" s="7" t="s">
        <v>42</v>
      </c>
      <c r="F68" s="9" t="s">
        <v>134</v>
      </c>
      <c r="G68" s="9" t="s">
        <v>66</v>
      </c>
      <c r="H68" s="10">
        <v>49771020</v>
      </c>
      <c r="I68" s="33">
        <v>10569920</v>
      </c>
      <c r="J68" s="7" t="s">
        <v>115</v>
      </c>
      <c r="K68" s="35">
        <v>129</v>
      </c>
      <c r="L68" s="12">
        <v>45075</v>
      </c>
      <c r="M68" s="35">
        <v>144</v>
      </c>
      <c r="N68" s="12">
        <v>45078</v>
      </c>
      <c r="O68" s="12">
        <v>45078</v>
      </c>
      <c r="P68" s="12">
        <v>45199</v>
      </c>
      <c r="Q68" s="47">
        <f>3/4</f>
        <v>0.75</v>
      </c>
      <c r="R68" s="7" t="s">
        <v>31</v>
      </c>
      <c r="S68" s="7" t="s">
        <v>31</v>
      </c>
      <c r="T68" s="7" t="s">
        <v>31</v>
      </c>
      <c r="U68" s="7" t="s">
        <v>31</v>
      </c>
      <c r="V68" s="7" t="s">
        <v>31</v>
      </c>
      <c r="W68" s="7" t="s">
        <v>31</v>
      </c>
      <c r="X68" s="7" t="s">
        <v>31</v>
      </c>
      <c r="Y68" s="7" t="s">
        <v>31</v>
      </c>
      <c r="Z68" s="7" t="s">
        <v>31</v>
      </c>
      <c r="AA68" s="7" t="s">
        <v>31</v>
      </c>
      <c r="AB68" s="7" t="s">
        <v>31</v>
      </c>
      <c r="AC68" s="7" t="s">
        <v>31</v>
      </c>
      <c r="AD68" s="7" t="s">
        <v>31</v>
      </c>
      <c r="AE68" s="7" t="s">
        <v>31</v>
      </c>
      <c r="AF68" s="7" t="s">
        <v>31</v>
      </c>
      <c r="AG68" s="7" t="s">
        <v>31</v>
      </c>
      <c r="AH68" s="7" t="s">
        <v>31</v>
      </c>
      <c r="AI68" s="7" t="s">
        <v>31</v>
      </c>
    </row>
    <row r="69" spans="1:35" x14ac:dyDescent="0.3">
      <c r="A69" s="7" t="s">
        <v>261</v>
      </c>
      <c r="B69" s="8" t="s">
        <v>295</v>
      </c>
      <c r="C69" s="7">
        <v>2023</v>
      </c>
      <c r="D69" s="7" t="s">
        <v>114</v>
      </c>
      <c r="E69" s="7" t="s">
        <v>29</v>
      </c>
      <c r="F69" s="9" t="s">
        <v>180</v>
      </c>
      <c r="G69" s="9" t="s">
        <v>175</v>
      </c>
      <c r="H69" s="10" t="s">
        <v>176</v>
      </c>
      <c r="I69" s="33">
        <v>81767302</v>
      </c>
      <c r="J69" s="7" t="s">
        <v>126</v>
      </c>
      <c r="K69" s="35">
        <v>128</v>
      </c>
      <c r="L69" s="12">
        <v>45075</v>
      </c>
      <c r="M69" s="35">
        <v>146</v>
      </c>
      <c r="N69" s="12">
        <v>45078</v>
      </c>
      <c r="O69" s="12">
        <v>45079</v>
      </c>
      <c r="P69" s="12">
        <v>45261</v>
      </c>
      <c r="Q69" s="47">
        <f>2/6</f>
        <v>0.33333333333333331</v>
      </c>
      <c r="R69" s="7" t="s">
        <v>31</v>
      </c>
      <c r="S69" s="7" t="s">
        <v>31</v>
      </c>
      <c r="T69" s="7" t="s">
        <v>31</v>
      </c>
      <c r="U69" s="7" t="s">
        <v>31</v>
      </c>
      <c r="V69" s="7" t="s">
        <v>31</v>
      </c>
      <c r="W69" s="7" t="s">
        <v>31</v>
      </c>
      <c r="X69" s="7" t="s">
        <v>31</v>
      </c>
      <c r="Y69" s="7" t="s">
        <v>31</v>
      </c>
      <c r="Z69" s="7" t="s">
        <v>31</v>
      </c>
      <c r="AA69" s="7" t="s">
        <v>31</v>
      </c>
      <c r="AB69" s="7" t="s">
        <v>31</v>
      </c>
      <c r="AC69" s="7" t="s">
        <v>31</v>
      </c>
      <c r="AD69" s="7" t="s">
        <v>31</v>
      </c>
      <c r="AE69" s="7" t="s">
        <v>31</v>
      </c>
      <c r="AF69" s="7" t="s">
        <v>31</v>
      </c>
      <c r="AG69" s="7" t="s">
        <v>31</v>
      </c>
      <c r="AH69" s="7" t="s">
        <v>31</v>
      </c>
      <c r="AI69" s="7" t="s">
        <v>31</v>
      </c>
    </row>
    <row r="70" spans="1:35" x14ac:dyDescent="0.3">
      <c r="A70" s="7" t="s">
        <v>27</v>
      </c>
      <c r="B70" s="8" t="s">
        <v>296</v>
      </c>
      <c r="C70" s="7">
        <v>2023</v>
      </c>
      <c r="D70" s="7" t="s">
        <v>114</v>
      </c>
      <c r="E70" s="7" t="s">
        <v>29</v>
      </c>
      <c r="F70" s="9" t="s">
        <v>149</v>
      </c>
      <c r="G70" s="9" t="s">
        <v>150</v>
      </c>
      <c r="H70" s="10">
        <v>56062232</v>
      </c>
      <c r="I70" s="33">
        <v>23124600</v>
      </c>
      <c r="J70" s="7" t="s">
        <v>200</v>
      </c>
      <c r="K70" s="35">
        <v>145</v>
      </c>
      <c r="L70" s="12">
        <v>45097</v>
      </c>
      <c r="M70" s="35">
        <v>173</v>
      </c>
      <c r="N70" s="12">
        <v>45100</v>
      </c>
      <c r="O70" s="12">
        <v>45100</v>
      </c>
      <c r="P70" s="12">
        <v>45252</v>
      </c>
      <c r="Q70" s="47">
        <f>1/5</f>
        <v>0.2</v>
      </c>
      <c r="R70" s="7" t="s">
        <v>31</v>
      </c>
      <c r="S70" s="7" t="s">
        <v>31</v>
      </c>
      <c r="T70" s="7" t="s">
        <v>31</v>
      </c>
      <c r="U70" s="7" t="s">
        <v>31</v>
      </c>
      <c r="V70" s="7" t="s">
        <v>31</v>
      </c>
      <c r="W70" s="7" t="s">
        <v>31</v>
      </c>
      <c r="X70" s="7" t="s">
        <v>31</v>
      </c>
      <c r="Y70" s="7" t="s">
        <v>31</v>
      </c>
      <c r="Z70" s="7" t="s">
        <v>31</v>
      </c>
      <c r="AA70" s="7" t="s">
        <v>31</v>
      </c>
      <c r="AB70" s="7" t="s">
        <v>31</v>
      </c>
      <c r="AC70" s="7" t="s">
        <v>31</v>
      </c>
      <c r="AD70" s="7" t="s">
        <v>31</v>
      </c>
      <c r="AE70" s="7" t="s">
        <v>31</v>
      </c>
      <c r="AF70" s="7" t="s">
        <v>31</v>
      </c>
      <c r="AG70" s="7" t="s">
        <v>31</v>
      </c>
      <c r="AH70" s="7" t="s">
        <v>31</v>
      </c>
      <c r="AI70" s="7" t="s">
        <v>31</v>
      </c>
    </row>
    <row r="71" spans="1:35" x14ac:dyDescent="0.3">
      <c r="A71" s="7" t="s">
        <v>27</v>
      </c>
      <c r="B71" s="8" t="s">
        <v>297</v>
      </c>
      <c r="C71" s="7">
        <v>2023</v>
      </c>
      <c r="D71" s="7" t="s">
        <v>114</v>
      </c>
      <c r="E71" s="7" t="s">
        <v>29</v>
      </c>
      <c r="F71" s="9" t="s">
        <v>149</v>
      </c>
      <c r="G71" s="9" t="s">
        <v>151</v>
      </c>
      <c r="H71" s="10">
        <v>1122808112</v>
      </c>
      <c r="I71" s="33">
        <v>23124600</v>
      </c>
      <c r="J71" s="7" t="s">
        <v>200</v>
      </c>
      <c r="K71" s="35">
        <v>142</v>
      </c>
      <c r="L71" s="12">
        <v>45097</v>
      </c>
      <c r="M71" s="35">
        <v>177</v>
      </c>
      <c r="N71" s="12">
        <v>45104</v>
      </c>
      <c r="O71" s="12">
        <v>45105</v>
      </c>
      <c r="P71" s="12">
        <v>45257</v>
      </c>
      <c r="Q71" s="47">
        <f>1/5</f>
        <v>0.2</v>
      </c>
      <c r="R71" s="7" t="s">
        <v>31</v>
      </c>
      <c r="S71" s="7" t="s">
        <v>31</v>
      </c>
      <c r="T71" s="7" t="s">
        <v>31</v>
      </c>
      <c r="U71" s="7" t="s">
        <v>31</v>
      </c>
      <c r="V71" s="7" t="s">
        <v>31</v>
      </c>
      <c r="W71" s="7" t="s">
        <v>31</v>
      </c>
      <c r="X71" s="7" t="s">
        <v>31</v>
      </c>
      <c r="Y71" s="7" t="s">
        <v>31</v>
      </c>
      <c r="Z71" s="7" t="s">
        <v>31</v>
      </c>
      <c r="AA71" s="7" t="s">
        <v>31</v>
      </c>
      <c r="AB71" s="7" t="s">
        <v>31</v>
      </c>
      <c r="AC71" s="7" t="s">
        <v>31</v>
      </c>
      <c r="AD71" s="7" t="s">
        <v>31</v>
      </c>
      <c r="AE71" s="7" t="s">
        <v>31</v>
      </c>
      <c r="AF71" s="7" t="s">
        <v>31</v>
      </c>
      <c r="AG71" s="7" t="s">
        <v>31</v>
      </c>
      <c r="AH71" s="7" t="s">
        <v>31</v>
      </c>
      <c r="AI71" s="7" t="s">
        <v>31</v>
      </c>
    </row>
    <row r="72" spans="1:35" x14ac:dyDescent="0.3">
      <c r="A72" s="7" t="s">
        <v>27</v>
      </c>
      <c r="B72" s="8" t="s">
        <v>298</v>
      </c>
      <c r="C72" s="7">
        <v>2023</v>
      </c>
      <c r="D72" s="7" t="s">
        <v>114</v>
      </c>
      <c r="E72" s="7" t="s">
        <v>29</v>
      </c>
      <c r="F72" s="9" t="s">
        <v>149</v>
      </c>
      <c r="G72" s="9" t="s">
        <v>152</v>
      </c>
      <c r="H72" s="10">
        <v>49770660</v>
      </c>
      <c r="I72" s="33">
        <v>23124600</v>
      </c>
      <c r="J72" s="7" t="s">
        <v>200</v>
      </c>
      <c r="K72" s="35">
        <v>146</v>
      </c>
      <c r="L72" s="12">
        <v>45097</v>
      </c>
      <c r="M72" s="35">
        <v>174</v>
      </c>
      <c r="N72" s="12">
        <v>45100</v>
      </c>
      <c r="O72" s="12">
        <v>45100</v>
      </c>
      <c r="P72" s="12">
        <v>45252</v>
      </c>
      <c r="Q72" s="47">
        <f>1/5</f>
        <v>0.2</v>
      </c>
      <c r="R72" s="7" t="s">
        <v>31</v>
      </c>
      <c r="S72" s="7" t="s">
        <v>31</v>
      </c>
      <c r="T72" s="7" t="s">
        <v>31</v>
      </c>
      <c r="U72" s="7" t="s">
        <v>31</v>
      </c>
      <c r="V72" s="7" t="s">
        <v>31</v>
      </c>
      <c r="W72" s="7" t="s">
        <v>31</v>
      </c>
      <c r="X72" s="7" t="s">
        <v>31</v>
      </c>
      <c r="Y72" s="7" t="s">
        <v>31</v>
      </c>
      <c r="Z72" s="7" t="s">
        <v>31</v>
      </c>
      <c r="AA72" s="7" t="s">
        <v>31</v>
      </c>
      <c r="AB72" s="7" t="s">
        <v>31</v>
      </c>
      <c r="AC72" s="7" t="s">
        <v>31</v>
      </c>
      <c r="AD72" s="7" t="s">
        <v>31</v>
      </c>
      <c r="AE72" s="7" t="s">
        <v>31</v>
      </c>
      <c r="AF72" s="7" t="s">
        <v>31</v>
      </c>
      <c r="AG72" s="7" t="s">
        <v>31</v>
      </c>
      <c r="AH72" s="7" t="s">
        <v>31</v>
      </c>
      <c r="AI72" s="7" t="s">
        <v>31</v>
      </c>
    </row>
    <row r="73" spans="1:35" x14ac:dyDescent="0.3">
      <c r="A73" s="7" t="s">
        <v>27</v>
      </c>
      <c r="B73" s="8" t="s">
        <v>299</v>
      </c>
      <c r="C73" s="7">
        <v>2023</v>
      </c>
      <c r="D73" s="7" t="s">
        <v>114</v>
      </c>
      <c r="E73" s="7" t="s">
        <v>29</v>
      </c>
      <c r="F73" s="9" t="s">
        <v>262</v>
      </c>
      <c r="G73" s="9" t="s">
        <v>161</v>
      </c>
      <c r="H73" s="10">
        <v>1065567324</v>
      </c>
      <c r="I73" s="33">
        <v>18496200</v>
      </c>
      <c r="J73" s="7" t="s">
        <v>200</v>
      </c>
      <c r="K73" s="35">
        <v>143</v>
      </c>
      <c r="L73" s="12">
        <v>45097</v>
      </c>
      <c r="M73" s="35">
        <v>176</v>
      </c>
      <c r="N73" s="12">
        <v>45103</v>
      </c>
      <c r="O73" s="12">
        <v>45103</v>
      </c>
      <c r="P73" s="12">
        <v>45255</v>
      </c>
      <c r="Q73" s="47">
        <f>1/5</f>
        <v>0.2</v>
      </c>
      <c r="R73" s="7" t="s">
        <v>31</v>
      </c>
      <c r="S73" s="7" t="s">
        <v>31</v>
      </c>
      <c r="T73" s="7" t="s">
        <v>31</v>
      </c>
      <c r="U73" s="7" t="s">
        <v>31</v>
      </c>
      <c r="V73" s="7" t="s">
        <v>31</v>
      </c>
      <c r="W73" s="7" t="s">
        <v>31</v>
      </c>
      <c r="X73" s="7" t="s">
        <v>31</v>
      </c>
      <c r="Y73" s="7" t="s">
        <v>31</v>
      </c>
      <c r="Z73" s="7" t="s">
        <v>31</v>
      </c>
      <c r="AA73" s="7" t="s">
        <v>31</v>
      </c>
      <c r="AB73" s="7" t="s">
        <v>31</v>
      </c>
      <c r="AC73" s="7" t="s">
        <v>31</v>
      </c>
      <c r="AD73" s="7" t="s">
        <v>31</v>
      </c>
      <c r="AE73" s="7" t="s">
        <v>31</v>
      </c>
      <c r="AF73" s="7" t="s">
        <v>31</v>
      </c>
      <c r="AG73" s="7" t="s">
        <v>31</v>
      </c>
      <c r="AH73" s="7" t="s">
        <v>31</v>
      </c>
      <c r="AI73" s="7" t="s">
        <v>31</v>
      </c>
    </row>
    <row r="74" spans="1:35" x14ac:dyDescent="0.3">
      <c r="A74" s="7" t="s">
        <v>27</v>
      </c>
      <c r="B74" s="8" t="s">
        <v>300</v>
      </c>
      <c r="C74" s="7">
        <v>2023</v>
      </c>
      <c r="D74" s="7" t="s">
        <v>114</v>
      </c>
      <c r="E74" s="7" t="s">
        <v>29</v>
      </c>
      <c r="F74" s="9" t="s">
        <v>163</v>
      </c>
      <c r="G74" s="9" t="s">
        <v>164</v>
      </c>
      <c r="H74" s="10">
        <v>1065607314</v>
      </c>
      <c r="I74" s="33">
        <v>18496200</v>
      </c>
      <c r="J74" s="7" t="s">
        <v>200</v>
      </c>
      <c r="K74" s="35">
        <v>144</v>
      </c>
      <c r="L74" s="12">
        <v>45097</v>
      </c>
      <c r="M74" s="35">
        <v>175</v>
      </c>
      <c r="N74" s="12">
        <v>45103</v>
      </c>
      <c r="O74" s="12">
        <v>45103</v>
      </c>
      <c r="P74" s="12">
        <v>45255</v>
      </c>
      <c r="Q74" s="47">
        <f>1/5</f>
        <v>0.2</v>
      </c>
      <c r="R74" s="7" t="s">
        <v>31</v>
      </c>
      <c r="S74" s="7" t="s">
        <v>31</v>
      </c>
      <c r="T74" s="7" t="s">
        <v>31</v>
      </c>
      <c r="U74" s="7" t="s">
        <v>31</v>
      </c>
      <c r="V74" s="7" t="s">
        <v>31</v>
      </c>
      <c r="W74" s="7" t="s">
        <v>31</v>
      </c>
      <c r="X74" s="7" t="s">
        <v>31</v>
      </c>
      <c r="Y74" s="7" t="s">
        <v>31</v>
      </c>
      <c r="Z74" s="7" t="s">
        <v>31</v>
      </c>
      <c r="AA74" s="7" t="s">
        <v>31</v>
      </c>
      <c r="AB74" s="7" t="s">
        <v>31</v>
      </c>
      <c r="AC74" s="7" t="s">
        <v>31</v>
      </c>
      <c r="AD74" s="7" t="s">
        <v>31</v>
      </c>
      <c r="AE74" s="7" t="s">
        <v>31</v>
      </c>
      <c r="AF74" s="7" t="s">
        <v>31</v>
      </c>
      <c r="AG74" s="7" t="s">
        <v>31</v>
      </c>
      <c r="AH74" s="7" t="s">
        <v>31</v>
      </c>
      <c r="AI74" s="7" t="s">
        <v>31</v>
      </c>
    </row>
    <row r="75" spans="1:35" x14ac:dyDescent="0.3">
      <c r="A75" s="7" t="s">
        <v>27</v>
      </c>
      <c r="B75" s="8" t="s">
        <v>301</v>
      </c>
      <c r="C75" s="7">
        <v>2023</v>
      </c>
      <c r="D75" s="7" t="s">
        <v>114</v>
      </c>
      <c r="E75" s="7" t="s">
        <v>29</v>
      </c>
      <c r="F75" s="9" t="s">
        <v>276</v>
      </c>
      <c r="G75" s="9" t="s">
        <v>275</v>
      </c>
      <c r="H75" s="10">
        <v>1003242797</v>
      </c>
      <c r="I75" s="45">
        <v>8987680</v>
      </c>
      <c r="J75" s="7" t="s">
        <v>115</v>
      </c>
      <c r="K75" s="35">
        <v>147</v>
      </c>
      <c r="L75" s="12">
        <v>45099</v>
      </c>
      <c r="M75" s="35">
        <v>178</v>
      </c>
      <c r="N75" s="12">
        <v>45105</v>
      </c>
      <c r="O75" s="12">
        <v>45105</v>
      </c>
      <c r="P75" s="12">
        <v>45226</v>
      </c>
      <c r="Q75" s="47">
        <f>1/4</f>
        <v>0.25</v>
      </c>
      <c r="R75" s="7" t="s">
        <v>31</v>
      </c>
      <c r="S75" s="7" t="s">
        <v>31</v>
      </c>
      <c r="T75" s="7" t="s">
        <v>31</v>
      </c>
      <c r="U75" s="7" t="s">
        <v>31</v>
      </c>
      <c r="V75" s="7" t="s">
        <v>31</v>
      </c>
      <c r="W75" s="7" t="s">
        <v>31</v>
      </c>
      <c r="X75" s="7" t="s">
        <v>31</v>
      </c>
      <c r="Y75" s="7" t="s">
        <v>31</v>
      </c>
      <c r="Z75" s="7" t="s">
        <v>31</v>
      </c>
      <c r="AA75" s="7" t="s">
        <v>31</v>
      </c>
      <c r="AB75" s="7" t="s">
        <v>31</v>
      </c>
      <c r="AC75" s="7" t="s">
        <v>31</v>
      </c>
      <c r="AD75" s="7" t="s">
        <v>31</v>
      </c>
      <c r="AE75" s="7" t="s">
        <v>31</v>
      </c>
      <c r="AF75" s="7" t="s">
        <v>31</v>
      </c>
      <c r="AG75" s="7" t="s">
        <v>31</v>
      </c>
      <c r="AH75" s="7" t="s">
        <v>31</v>
      </c>
      <c r="AI75" s="7" t="s">
        <v>31</v>
      </c>
    </row>
    <row r="76" spans="1:35" x14ac:dyDescent="0.3">
      <c r="A76" s="7" t="s">
        <v>27</v>
      </c>
      <c r="B76" s="8" t="s">
        <v>302</v>
      </c>
      <c r="C76" s="7">
        <v>2023</v>
      </c>
      <c r="D76" s="7" t="s">
        <v>114</v>
      </c>
      <c r="E76" s="7" t="s">
        <v>29</v>
      </c>
      <c r="F76" s="9" t="s">
        <v>274</v>
      </c>
      <c r="G76" s="9" t="s">
        <v>319</v>
      </c>
      <c r="H76" s="10">
        <v>1018422091</v>
      </c>
      <c r="I76" s="33">
        <v>15857200</v>
      </c>
      <c r="J76" s="7" t="s">
        <v>247</v>
      </c>
      <c r="K76" s="35">
        <v>158</v>
      </c>
      <c r="L76" s="12">
        <v>45100</v>
      </c>
      <c r="M76" s="35">
        <v>182</v>
      </c>
      <c r="N76" s="12">
        <v>45105</v>
      </c>
      <c r="O76" s="12">
        <v>45105</v>
      </c>
      <c r="P76" s="12">
        <v>45165</v>
      </c>
      <c r="Q76" s="47">
        <f>1/2</f>
        <v>0.5</v>
      </c>
      <c r="R76" s="7" t="s">
        <v>31</v>
      </c>
      <c r="S76" s="7" t="s">
        <v>31</v>
      </c>
      <c r="T76" s="7" t="s">
        <v>31</v>
      </c>
      <c r="U76" s="7" t="s">
        <v>31</v>
      </c>
      <c r="V76" s="7" t="s">
        <v>31</v>
      </c>
      <c r="W76" s="7" t="s">
        <v>31</v>
      </c>
      <c r="X76" s="7" t="s">
        <v>31</v>
      </c>
      <c r="Y76" s="7" t="s">
        <v>31</v>
      </c>
      <c r="Z76" s="7" t="s">
        <v>31</v>
      </c>
      <c r="AA76" s="7" t="s">
        <v>31</v>
      </c>
      <c r="AB76" s="7" t="s">
        <v>31</v>
      </c>
      <c r="AC76" s="7" t="s">
        <v>31</v>
      </c>
      <c r="AD76" s="7" t="s">
        <v>31</v>
      </c>
      <c r="AE76" s="7" t="s">
        <v>31</v>
      </c>
      <c r="AF76" s="7" t="s">
        <v>31</v>
      </c>
      <c r="AG76" s="7" t="s">
        <v>31</v>
      </c>
      <c r="AH76" s="7" t="s">
        <v>31</v>
      </c>
      <c r="AI76" s="7" t="s">
        <v>31</v>
      </c>
    </row>
    <row r="77" spans="1:35" x14ac:dyDescent="0.3">
      <c r="A77" s="7" t="s">
        <v>54</v>
      </c>
      <c r="B77" s="8" t="s">
        <v>303</v>
      </c>
      <c r="C77" s="7">
        <v>2023</v>
      </c>
      <c r="D77" s="7" t="s">
        <v>114</v>
      </c>
      <c r="E77" s="7" t="s">
        <v>29</v>
      </c>
      <c r="F77" s="9" t="s">
        <v>269</v>
      </c>
      <c r="G77" s="9" t="s">
        <v>263</v>
      </c>
      <c r="H77" s="10" t="s">
        <v>270</v>
      </c>
      <c r="I77" s="33">
        <v>32016060</v>
      </c>
      <c r="J77" s="7" t="s">
        <v>126</v>
      </c>
      <c r="K77" s="35">
        <v>154</v>
      </c>
      <c r="L77" s="12">
        <v>45100</v>
      </c>
      <c r="M77" s="35">
        <v>179</v>
      </c>
      <c r="N77" s="12">
        <v>45105</v>
      </c>
      <c r="O77" s="12">
        <v>45105</v>
      </c>
      <c r="P77" s="12">
        <v>41635</v>
      </c>
      <c r="Q77" s="47">
        <f>1/6</f>
        <v>0.16666666666666666</v>
      </c>
      <c r="R77" s="7" t="s">
        <v>31</v>
      </c>
      <c r="S77" s="7" t="s">
        <v>31</v>
      </c>
      <c r="T77" s="7" t="s">
        <v>31</v>
      </c>
      <c r="U77" s="7" t="s">
        <v>31</v>
      </c>
      <c r="V77" s="7" t="s">
        <v>31</v>
      </c>
      <c r="W77" s="7" t="s">
        <v>31</v>
      </c>
      <c r="X77" s="7" t="s">
        <v>31</v>
      </c>
      <c r="Y77" s="7" t="s">
        <v>31</v>
      </c>
      <c r="Z77" s="7" t="s">
        <v>31</v>
      </c>
      <c r="AA77" s="7" t="s">
        <v>31</v>
      </c>
      <c r="AB77" s="7" t="s">
        <v>31</v>
      </c>
      <c r="AC77" s="7" t="s">
        <v>31</v>
      </c>
      <c r="AD77" s="7" t="s">
        <v>31</v>
      </c>
      <c r="AE77" s="7" t="s">
        <v>31</v>
      </c>
      <c r="AF77" s="7" t="s">
        <v>31</v>
      </c>
      <c r="AG77" s="7" t="s">
        <v>31</v>
      </c>
      <c r="AH77" s="7" t="s">
        <v>31</v>
      </c>
      <c r="AI77" s="7" t="s">
        <v>31</v>
      </c>
    </row>
    <row r="78" spans="1:35" x14ac:dyDescent="0.3">
      <c r="A78" s="7" t="s">
        <v>27</v>
      </c>
      <c r="B78" s="8" t="s">
        <v>304</v>
      </c>
      <c r="C78" s="7">
        <v>2023</v>
      </c>
      <c r="D78" s="7" t="s">
        <v>114</v>
      </c>
      <c r="E78" s="7" t="s">
        <v>29</v>
      </c>
      <c r="F78" s="9" t="s">
        <v>266</v>
      </c>
      <c r="G78" s="9" t="s">
        <v>267</v>
      </c>
      <c r="H78" s="10" t="s">
        <v>268</v>
      </c>
      <c r="I78" s="35" t="s">
        <v>273</v>
      </c>
      <c r="J78" s="7" t="s">
        <v>126</v>
      </c>
      <c r="K78" s="35">
        <v>162</v>
      </c>
      <c r="L78" s="12">
        <v>45103</v>
      </c>
      <c r="M78" s="35">
        <v>183</v>
      </c>
      <c r="N78" s="12">
        <v>45105</v>
      </c>
      <c r="O78" s="12">
        <v>45105</v>
      </c>
      <c r="P78" s="12">
        <v>45287</v>
      </c>
      <c r="Q78" s="47">
        <f>1/6</f>
        <v>0.16666666666666666</v>
      </c>
      <c r="R78" s="7" t="s">
        <v>31</v>
      </c>
      <c r="S78" s="7" t="s">
        <v>31</v>
      </c>
      <c r="T78" s="7" t="s">
        <v>31</v>
      </c>
      <c r="U78" s="7" t="s">
        <v>31</v>
      </c>
      <c r="V78" s="7" t="s">
        <v>31</v>
      </c>
      <c r="W78" s="7" t="s">
        <v>31</v>
      </c>
      <c r="X78" s="7" t="s">
        <v>31</v>
      </c>
      <c r="Y78" s="7" t="s">
        <v>31</v>
      </c>
      <c r="Z78" s="7" t="s">
        <v>31</v>
      </c>
      <c r="AA78" s="7" t="s">
        <v>31</v>
      </c>
      <c r="AB78" s="7" t="s">
        <v>31</v>
      </c>
      <c r="AC78" s="7" t="s">
        <v>31</v>
      </c>
      <c r="AD78" s="7" t="s">
        <v>31</v>
      </c>
      <c r="AE78" s="7" t="s">
        <v>31</v>
      </c>
      <c r="AF78" s="7" t="s">
        <v>31</v>
      </c>
      <c r="AG78" s="7" t="s">
        <v>31</v>
      </c>
      <c r="AH78" s="7" t="s">
        <v>31</v>
      </c>
      <c r="AI78" s="7" t="s">
        <v>31</v>
      </c>
    </row>
    <row r="79" spans="1:35" x14ac:dyDescent="0.3">
      <c r="A79" s="7" t="s">
        <v>94</v>
      </c>
      <c r="B79" s="8" t="s">
        <v>305</v>
      </c>
      <c r="C79" s="7">
        <v>2023</v>
      </c>
      <c r="D79" s="7" t="s">
        <v>114</v>
      </c>
      <c r="E79" s="7" t="s">
        <v>29</v>
      </c>
      <c r="F79" s="9" t="s">
        <v>271</v>
      </c>
      <c r="G79" s="9" t="s">
        <v>264</v>
      </c>
      <c r="H79" s="10">
        <v>79947565</v>
      </c>
      <c r="I79" s="33">
        <v>33396380</v>
      </c>
      <c r="J79" s="7" t="s">
        <v>272</v>
      </c>
      <c r="K79" s="35">
        <v>157</v>
      </c>
      <c r="L79" s="12">
        <v>45100</v>
      </c>
      <c r="M79" s="35">
        <v>181</v>
      </c>
      <c r="N79" s="12">
        <v>45105</v>
      </c>
      <c r="O79" s="12">
        <v>45105</v>
      </c>
      <c r="P79" s="12">
        <v>45149</v>
      </c>
      <c r="Q79" s="47">
        <f>37/45</f>
        <v>0.82222222222222219</v>
      </c>
      <c r="R79" s="7" t="s">
        <v>31</v>
      </c>
      <c r="S79" s="7" t="s">
        <v>31</v>
      </c>
      <c r="T79" s="7" t="s">
        <v>31</v>
      </c>
      <c r="U79" s="7" t="s">
        <v>31</v>
      </c>
      <c r="V79" s="7" t="s">
        <v>31</v>
      </c>
      <c r="W79" s="7" t="s">
        <v>31</v>
      </c>
      <c r="X79" s="7" t="s">
        <v>31</v>
      </c>
      <c r="Y79" s="7" t="s">
        <v>31</v>
      </c>
      <c r="Z79" s="7" t="s">
        <v>31</v>
      </c>
      <c r="AA79" s="7" t="s">
        <v>31</v>
      </c>
      <c r="AB79" s="7" t="s">
        <v>31</v>
      </c>
      <c r="AC79" s="7" t="s">
        <v>31</v>
      </c>
      <c r="AD79" s="7" t="s">
        <v>31</v>
      </c>
      <c r="AE79" s="7" t="s">
        <v>31</v>
      </c>
      <c r="AF79" s="7" t="s">
        <v>31</v>
      </c>
      <c r="AG79" s="7" t="s">
        <v>31</v>
      </c>
      <c r="AH79" s="7" t="s">
        <v>31</v>
      </c>
      <c r="AI79" s="7" t="s">
        <v>31</v>
      </c>
    </row>
    <row r="80" spans="1:35" x14ac:dyDescent="0.3">
      <c r="A80" s="7" t="s">
        <v>40</v>
      </c>
      <c r="B80" s="8" t="s">
        <v>306</v>
      </c>
      <c r="C80" s="7">
        <v>2023</v>
      </c>
      <c r="D80" s="7" t="s">
        <v>114</v>
      </c>
      <c r="E80" s="7" t="s">
        <v>42</v>
      </c>
      <c r="F80" s="9" t="s">
        <v>282</v>
      </c>
      <c r="G80" s="9" t="s">
        <v>277</v>
      </c>
      <c r="H80" s="10">
        <v>1065807803</v>
      </c>
      <c r="I80" s="33">
        <v>10569920</v>
      </c>
      <c r="J80" s="7" t="s">
        <v>115</v>
      </c>
      <c r="K80" s="35">
        <v>159</v>
      </c>
      <c r="L80" s="12">
        <v>45103</v>
      </c>
      <c r="M80" s="35">
        <v>184</v>
      </c>
      <c r="N80" s="12">
        <v>45105</v>
      </c>
      <c r="O80" s="12">
        <v>45105</v>
      </c>
      <c r="P80" s="12">
        <v>45226</v>
      </c>
      <c r="Q80" s="47">
        <f>1/4</f>
        <v>0.25</v>
      </c>
      <c r="R80" s="7" t="s">
        <v>31</v>
      </c>
      <c r="S80" s="7" t="s">
        <v>31</v>
      </c>
      <c r="T80" s="7" t="s">
        <v>31</v>
      </c>
      <c r="U80" s="7" t="s">
        <v>31</v>
      </c>
      <c r="V80" s="7" t="s">
        <v>31</v>
      </c>
      <c r="W80" s="7" t="s">
        <v>31</v>
      </c>
      <c r="X80" s="7" t="s">
        <v>31</v>
      </c>
      <c r="Y80" s="7" t="s">
        <v>31</v>
      </c>
      <c r="Z80" s="7" t="s">
        <v>31</v>
      </c>
      <c r="AA80" s="7" t="s">
        <v>31</v>
      </c>
      <c r="AB80" s="7" t="s">
        <v>31</v>
      </c>
      <c r="AC80" s="7" t="s">
        <v>31</v>
      </c>
      <c r="AD80" s="7" t="s">
        <v>31</v>
      </c>
      <c r="AE80" s="7" t="s">
        <v>31</v>
      </c>
      <c r="AF80" s="7" t="s">
        <v>31</v>
      </c>
      <c r="AG80" s="7" t="s">
        <v>31</v>
      </c>
      <c r="AH80" s="7" t="s">
        <v>31</v>
      </c>
      <c r="AI80" s="7" t="s">
        <v>31</v>
      </c>
    </row>
    <row r="81" spans="1:35" x14ac:dyDescent="0.3">
      <c r="A81" s="7" t="s">
        <v>40</v>
      </c>
      <c r="B81" s="8" t="s">
        <v>307</v>
      </c>
      <c r="C81" s="7">
        <v>2023</v>
      </c>
      <c r="D81" s="7" t="s">
        <v>114</v>
      </c>
      <c r="E81" s="7" t="s">
        <v>42</v>
      </c>
      <c r="F81" s="9" t="s">
        <v>281</v>
      </c>
      <c r="G81" s="9" t="s">
        <v>279</v>
      </c>
      <c r="H81" s="10">
        <v>1065812621</v>
      </c>
      <c r="I81" s="33">
        <v>10569920</v>
      </c>
      <c r="J81" s="7" t="s">
        <v>115</v>
      </c>
      <c r="K81" s="35">
        <v>160</v>
      </c>
      <c r="L81" s="12">
        <v>45103</v>
      </c>
      <c r="M81" s="35">
        <v>185</v>
      </c>
      <c r="N81" s="12">
        <v>45105</v>
      </c>
      <c r="O81" s="12">
        <v>45105</v>
      </c>
      <c r="P81" s="12">
        <v>45226</v>
      </c>
      <c r="Q81" s="47">
        <f>1/4</f>
        <v>0.25</v>
      </c>
      <c r="R81" s="7" t="s">
        <v>31</v>
      </c>
      <c r="S81" s="7" t="s">
        <v>31</v>
      </c>
      <c r="T81" s="7" t="s">
        <v>31</v>
      </c>
      <c r="U81" s="7" t="s">
        <v>31</v>
      </c>
      <c r="V81" s="7" t="s">
        <v>31</v>
      </c>
      <c r="W81" s="7" t="s">
        <v>31</v>
      </c>
      <c r="X81" s="7" t="s">
        <v>31</v>
      </c>
      <c r="Y81" s="7" t="s">
        <v>31</v>
      </c>
      <c r="Z81" s="7" t="s">
        <v>31</v>
      </c>
      <c r="AA81" s="7" t="s">
        <v>31</v>
      </c>
      <c r="AB81" s="7" t="s">
        <v>31</v>
      </c>
      <c r="AC81" s="7" t="s">
        <v>31</v>
      </c>
      <c r="AD81" s="7" t="s">
        <v>31</v>
      </c>
      <c r="AE81" s="7" t="s">
        <v>31</v>
      </c>
      <c r="AF81" s="7" t="s">
        <v>31</v>
      </c>
      <c r="AG81" s="7" t="s">
        <v>31</v>
      </c>
      <c r="AH81" s="7" t="s">
        <v>31</v>
      </c>
      <c r="AI81" s="7" t="s">
        <v>31</v>
      </c>
    </row>
    <row r="82" spans="1:35" x14ac:dyDescent="0.3">
      <c r="A82" s="7" t="s">
        <v>27</v>
      </c>
      <c r="B82" s="8" t="s">
        <v>308</v>
      </c>
      <c r="C82" s="7">
        <v>2023</v>
      </c>
      <c r="D82" s="7" t="s">
        <v>114</v>
      </c>
      <c r="E82" s="7" t="s">
        <v>42</v>
      </c>
      <c r="F82" s="9" t="s">
        <v>283</v>
      </c>
      <c r="G82" s="9" t="s">
        <v>278</v>
      </c>
      <c r="H82" s="10">
        <v>1085227313</v>
      </c>
      <c r="I82" s="33">
        <v>14796960</v>
      </c>
      <c r="J82" s="7" t="s">
        <v>115</v>
      </c>
      <c r="K82" s="35">
        <v>163</v>
      </c>
      <c r="L82" s="12">
        <v>45103</v>
      </c>
      <c r="M82" s="35">
        <v>186</v>
      </c>
      <c r="N82" s="12">
        <v>45105</v>
      </c>
      <c r="O82" s="12">
        <v>45105</v>
      </c>
      <c r="P82" s="12">
        <v>45226</v>
      </c>
      <c r="Q82" s="47">
        <f>1/4</f>
        <v>0.25</v>
      </c>
      <c r="R82" s="7" t="s">
        <v>31</v>
      </c>
      <c r="S82" s="7" t="s">
        <v>31</v>
      </c>
      <c r="T82" s="7" t="s">
        <v>31</v>
      </c>
      <c r="U82" s="7" t="s">
        <v>31</v>
      </c>
      <c r="V82" s="7" t="s">
        <v>31</v>
      </c>
      <c r="W82" s="7" t="s">
        <v>31</v>
      </c>
      <c r="X82" s="7" t="s">
        <v>31</v>
      </c>
      <c r="Y82" s="7" t="s">
        <v>31</v>
      </c>
      <c r="Z82" s="7" t="s">
        <v>31</v>
      </c>
      <c r="AA82" s="7" t="s">
        <v>31</v>
      </c>
      <c r="AB82" s="7" t="s">
        <v>31</v>
      </c>
      <c r="AC82" s="7" t="s">
        <v>31</v>
      </c>
      <c r="AD82" s="7" t="s">
        <v>31</v>
      </c>
      <c r="AE82" s="7" t="s">
        <v>31</v>
      </c>
      <c r="AF82" s="7" t="s">
        <v>31</v>
      </c>
      <c r="AG82" s="7" t="s">
        <v>31</v>
      </c>
      <c r="AH82" s="7" t="s">
        <v>31</v>
      </c>
      <c r="AI82" s="7" t="s">
        <v>31</v>
      </c>
    </row>
    <row r="83" spans="1:35" x14ac:dyDescent="0.3">
      <c r="A83" s="7" t="s">
        <v>40</v>
      </c>
      <c r="B83" s="8" t="s">
        <v>309</v>
      </c>
      <c r="C83" s="7">
        <v>2023</v>
      </c>
      <c r="D83" s="7" t="s">
        <v>114</v>
      </c>
      <c r="E83" s="7" t="s">
        <v>42</v>
      </c>
      <c r="F83" s="9" t="s">
        <v>284</v>
      </c>
      <c r="G83" s="9" t="s">
        <v>265</v>
      </c>
      <c r="H83" s="10">
        <v>1065831303</v>
      </c>
      <c r="I83" s="33">
        <v>10569920</v>
      </c>
      <c r="J83" s="7" t="s">
        <v>115</v>
      </c>
      <c r="K83" s="35">
        <v>164</v>
      </c>
      <c r="L83" s="12">
        <v>45103</v>
      </c>
      <c r="M83" s="35">
        <v>187</v>
      </c>
      <c r="N83" s="12">
        <v>45105</v>
      </c>
      <c r="O83" s="12">
        <v>45105</v>
      </c>
      <c r="P83" s="12">
        <v>45226</v>
      </c>
      <c r="Q83" s="47">
        <f>1/4</f>
        <v>0.25</v>
      </c>
      <c r="R83" s="7" t="s">
        <v>31</v>
      </c>
      <c r="S83" s="7" t="s">
        <v>31</v>
      </c>
      <c r="T83" s="7" t="s">
        <v>31</v>
      </c>
      <c r="U83" s="7" t="s">
        <v>31</v>
      </c>
      <c r="V83" s="7" t="s">
        <v>31</v>
      </c>
      <c r="W83" s="7" t="s">
        <v>31</v>
      </c>
      <c r="X83" s="7" t="s">
        <v>31</v>
      </c>
      <c r="Y83" s="7" t="s">
        <v>31</v>
      </c>
      <c r="Z83" s="7" t="s">
        <v>31</v>
      </c>
      <c r="AA83" s="7" t="s">
        <v>31</v>
      </c>
      <c r="AB83" s="7" t="s">
        <v>31</v>
      </c>
      <c r="AC83" s="7" t="s">
        <v>31</v>
      </c>
      <c r="AD83" s="7" t="s">
        <v>31</v>
      </c>
      <c r="AE83" s="7" t="s">
        <v>31</v>
      </c>
      <c r="AF83" s="7" t="s">
        <v>31</v>
      </c>
      <c r="AG83" s="7" t="s">
        <v>31</v>
      </c>
      <c r="AH83" s="7" t="s">
        <v>31</v>
      </c>
      <c r="AI83" s="7" t="s">
        <v>31</v>
      </c>
    </row>
    <row r="84" spans="1:35" x14ac:dyDescent="0.3">
      <c r="A84" s="7" t="s">
        <v>101</v>
      </c>
      <c r="B84" s="8" t="s">
        <v>310</v>
      </c>
      <c r="C84" s="7">
        <v>2023</v>
      </c>
      <c r="D84" s="7" t="s">
        <v>114</v>
      </c>
      <c r="E84" s="7" t="s">
        <v>29</v>
      </c>
      <c r="F84" s="9" t="s">
        <v>318</v>
      </c>
      <c r="G84" s="9" t="s">
        <v>316</v>
      </c>
      <c r="H84" s="10" t="s">
        <v>317</v>
      </c>
      <c r="I84" s="33" t="s">
        <v>311</v>
      </c>
      <c r="J84" s="7" t="s">
        <v>200</v>
      </c>
      <c r="K84" s="35">
        <v>136</v>
      </c>
      <c r="L84" s="12">
        <v>45083</v>
      </c>
      <c r="M84" s="35">
        <v>201</v>
      </c>
      <c r="N84" s="12">
        <v>45135</v>
      </c>
      <c r="R84" s="7" t="s">
        <v>48</v>
      </c>
      <c r="T84" s="7"/>
    </row>
    <row r="87" spans="1:35" x14ac:dyDescent="0.3">
      <c r="F87" s="7"/>
      <c r="J87" s="30"/>
    </row>
  </sheetData>
  <sheetProtection algorithmName="SHA-512" hashValue="oNI75gL+61wyHgJTOeqvTWRyo9ri2Be3Q2bOGHLpN3g9gRHjWdGPHuVzLrOYL3bOfy5CnCsPpNnssDK0Vkwbog==" saltValue="kGFxXZKmLx8dpK7ClTsazg==" spinCount="100000" sheet="1" objects="1" scenarios="1"/>
  <phoneticPr fontId="2" type="noConversion"/>
  <pageMargins left="0.7" right="0.7" top="0.75" bottom="0.75" header="0.3" footer="0.3"/>
  <pageSetup scale="17"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'c'!$A$1:$A$7</xm:f>
          </x14:formula1>
          <xm:sqref>D36 D1:D6 D8:D34 D69:D1048576</xm:sqref>
        </x14:dataValidation>
        <x14:dataValidation type="list" allowBlank="1" showInputMessage="1" showErrorMessage="1" xr:uid="{00000000-0002-0000-0000-000001000000}">
          <x14:formula1>
            <xm:f>'c'!$C$1:$C$8</xm:f>
          </x14:formula1>
          <xm:sqref>A8:A22 A1:A6 A63:A1048576</xm:sqref>
        </x14:dataValidation>
        <x14:dataValidation type="list" allowBlank="1" showInputMessage="1" showErrorMessage="1" xr:uid="{00000000-0002-0000-0000-000002000000}">
          <x14:formula1>
            <xm:f>'c'!$F$1:$F$2</xm:f>
          </x14:formula1>
          <xm:sqref>Y1 Y85:Y1048576</xm:sqref>
        </x14:dataValidation>
        <x14:dataValidation type="list" allowBlank="1" showInputMessage="1" showErrorMessage="1" xr:uid="{00000000-0002-0000-0000-000003000000}">
          <x14:formula1>
            <xm:f>'c'!$E$1:$E$3</xm:f>
          </x14:formula1>
          <xm:sqref>S2:T44 U41:V44 X41:X44 W2:W44 Z20:AI43 X2:X39 U2:V11 U13:V39 S48:T52 W48:AI48 U49:AI52 S53:AI53 R1:R53 Y2:Y45 S45:X47 Y46:AI47 Z2:AI17 R59:R1048576</xm:sqref>
        </x14:dataValidation>
        <x14:dataValidation type="list" allowBlank="1" showInputMessage="1" showErrorMessage="1" xr:uid="{00000000-0002-0000-0000-000004000000}">
          <x14:formula1>
            <xm:f>'c'!$D$1:$D$4</xm:f>
          </x14:formula1>
          <xm:sqref>E27 E1:E6 E8:E25 E82 E84:E1048576 E62:E79</xm:sqref>
        </x14:dataValidation>
        <x14:dataValidation type="list" allowBlank="1" showInputMessage="1" showErrorMessage="1" xr:uid="{00000000-0002-0000-0000-000005000000}">
          <x14:formula1>
            <xm:f>'D:\Usuarios\Usuario\Downloads\[Relación de Contratos 2022 (1).xlsx]Listas'!#REF!</xm:f>
          </x14:formula1>
          <xm:sqref>A36 E26 A23:A29 A31:A34 R54:AI58 S59:AI84 E28:E61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
  <sheetViews>
    <sheetView tabSelected="1" workbookViewId="0">
      <selection activeCell="D10" sqref="D10"/>
    </sheetView>
  </sheetViews>
  <sheetFormatPr baseColWidth="10" defaultRowHeight="15" x14ac:dyDescent="0.25"/>
  <cols>
    <col min="1" max="1" width="14.28515625" customWidth="1"/>
    <col min="2" max="3" width="14" customWidth="1"/>
    <col min="4" max="4" width="24" customWidth="1"/>
    <col min="5" max="5" width="17.7109375" customWidth="1"/>
    <col min="6" max="6" width="66.28515625" customWidth="1"/>
    <col min="7" max="7" width="65.5703125" customWidth="1"/>
    <col min="8" max="9" width="21.85546875" customWidth="1"/>
    <col min="10" max="10" width="21.28515625" customWidth="1"/>
    <col min="12" max="12" width="14.140625" customWidth="1"/>
    <col min="14" max="14" width="13.85546875" customWidth="1"/>
    <col min="15" max="15" width="16.28515625" customWidth="1"/>
    <col min="16" max="16" width="18.140625" customWidth="1"/>
    <col min="17" max="17" width="13.7109375" customWidth="1"/>
    <col min="18" max="18" width="13.85546875" customWidth="1"/>
    <col min="19" max="19" width="15.28515625" customWidth="1"/>
    <col min="20" max="20" width="21.42578125" customWidth="1"/>
    <col min="21" max="21" width="15.85546875" customWidth="1"/>
    <col min="22" max="22" width="15.7109375" customWidth="1"/>
  </cols>
  <sheetData>
    <row r="1" spans="1:34" ht="49.5" x14ac:dyDescent="0.25">
      <c r="A1" s="1" t="s">
        <v>0</v>
      </c>
      <c r="B1" s="2" t="s">
        <v>1</v>
      </c>
      <c r="C1" s="1" t="s">
        <v>2</v>
      </c>
      <c r="D1" s="1" t="s">
        <v>3</v>
      </c>
      <c r="E1" s="1" t="s">
        <v>4</v>
      </c>
      <c r="F1" s="1" t="s">
        <v>5</v>
      </c>
      <c r="G1" s="1" t="s">
        <v>6</v>
      </c>
      <c r="H1" s="3" t="s">
        <v>7</v>
      </c>
      <c r="I1" s="3" t="s">
        <v>8</v>
      </c>
      <c r="J1" s="1" t="s">
        <v>9</v>
      </c>
      <c r="K1" s="4" t="s">
        <v>10</v>
      </c>
      <c r="L1" s="5" t="s">
        <v>11</v>
      </c>
      <c r="M1" s="4" t="s">
        <v>12</v>
      </c>
      <c r="N1" s="5" t="s">
        <v>13</v>
      </c>
      <c r="O1" s="5" t="s">
        <v>14</v>
      </c>
      <c r="P1" s="5" t="s">
        <v>15</v>
      </c>
      <c r="Q1" s="1" t="s">
        <v>16</v>
      </c>
      <c r="R1" s="1" t="s">
        <v>17</v>
      </c>
      <c r="S1" s="6" t="s">
        <v>18</v>
      </c>
      <c r="T1" s="1" t="s">
        <v>19</v>
      </c>
      <c r="U1" s="6" t="s">
        <v>18</v>
      </c>
      <c r="V1" s="1" t="s">
        <v>20</v>
      </c>
      <c r="W1" s="6" t="s">
        <v>18</v>
      </c>
      <c r="X1" s="1" t="s">
        <v>21</v>
      </c>
      <c r="Y1" s="1" t="s">
        <v>22</v>
      </c>
      <c r="Z1" s="1" t="s">
        <v>23</v>
      </c>
      <c r="AA1" s="1" t="s">
        <v>9</v>
      </c>
      <c r="AB1" s="1" t="s">
        <v>10</v>
      </c>
      <c r="AC1" s="1" t="s">
        <v>11</v>
      </c>
      <c r="AD1" s="1" t="s">
        <v>12</v>
      </c>
      <c r="AE1" s="1" t="s">
        <v>13</v>
      </c>
      <c r="AF1" s="1" t="s">
        <v>24</v>
      </c>
      <c r="AG1" s="1" t="s">
        <v>25</v>
      </c>
      <c r="AH1" s="1" t="s">
        <v>26</v>
      </c>
    </row>
    <row r="2" spans="1:34" ht="16.5" x14ac:dyDescent="0.25">
      <c r="A2" s="7" t="s">
        <v>27</v>
      </c>
      <c r="B2" s="8" t="s">
        <v>51</v>
      </c>
      <c r="C2" s="7">
        <v>2023</v>
      </c>
      <c r="D2" s="7" t="s">
        <v>114</v>
      </c>
      <c r="E2" s="24" t="s">
        <v>29</v>
      </c>
      <c r="F2" s="9" t="s">
        <v>123</v>
      </c>
      <c r="G2" s="25" t="s">
        <v>56</v>
      </c>
      <c r="H2" s="10" t="s">
        <v>122</v>
      </c>
      <c r="I2" s="11" t="s">
        <v>121</v>
      </c>
      <c r="J2" s="7" t="s">
        <v>120</v>
      </c>
      <c r="K2" s="7">
        <v>17</v>
      </c>
      <c r="L2" s="12">
        <v>44931</v>
      </c>
      <c r="M2" s="7">
        <v>21</v>
      </c>
      <c r="N2" s="12">
        <v>44937</v>
      </c>
      <c r="O2" s="12">
        <v>44942</v>
      </c>
      <c r="P2" s="12">
        <v>45291</v>
      </c>
      <c r="Q2" s="7" t="s">
        <v>48</v>
      </c>
      <c r="R2" s="7" t="s">
        <v>31</v>
      </c>
      <c r="S2" s="7" t="s">
        <v>31</v>
      </c>
      <c r="T2" s="7" t="s">
        <v>179</v>
      </c>
      <c r="U2" s="12">
        <v>44942</v>
      </c>
      <c r="V2" s="7" t="s">
        <v>31</v>
      </c>
      <c r="W2" s="7" t="s">
        <v>31</v>
      </c>
      <c r="X2" s="7" t="s">
        <v>31</v>
      </c>
      <c r="Y2" s="7" t="s">
        <v>31</v>
      </c>
      <c r="Z2" s="7" t="s">
        <v>31</v>
      </c>
      <c r="AA2" s="7" t="s">
        <v>31</v>
      </c>
      <c r="AB2" s="7" t="s">
        <v>31</v>
      </c>
      <c r="AC2" s="7" t="s">
        <v>31</v>
      </c>
      <c r="AD2" s="7" t="s">
        <v>31</v>
      </c>
      <c r="AE2" s="7" t="s">
        <v>31</v>
      </c>
      <c r="AF2" s="7" t="s">
        <v>31</v>
      </c>
      <c r="AG2" s="7" t="s">
        <v>31</v>
      </c>
      <c r="AH2" s="7" t="s">
        <v>31</v>
      </c>
    </row>
    <row r="3" spans="1:34" ht="16.5" x14ac:dyDescent="0.25">
      <c r="A3" s="7" t="s">
        <v>167</v>
      </c>
      <c r="B3" s="8" t="s">
        <v>77</v>
      </c>
      <c r="C3" s="7">
        <v>2023</v>
      </c>
      <c r="D3" s="7" t="s">
        <v>114</v>
      </c>
      <c r="E3" s="24" t="s">
        <v>42</v>
      </c>
      <c r="F3" s="9" t="s">
        <v>170</v>
      </c>
      <c r="G3" s="25" t="s">
        <v>168</v>
      </c>
      <c r="H3" s="13" t="s">
        <v>169</v>
      </c>
      <c r="I3" s="11">
        <v>59337613</v>
      </c>
      <c r="J3" s="7" t="s">
        <v>171</v>
      </c>
      <c r="K3" s="7">
        <v>33</v>
      </c>
      <c r="L3" s="12">
        <v>44950</v>
      </c>
      <c r="M3" s="7">
        <v>53</v>
      </c>
      <c r="N3" s="12">
        <v>44973</v>
      </c>
      <c r="O3" s="12">
        <v>44973</v>
      </c>
      <c r="P3" s="12">
        <v>44978</v>
      </c>
      <c r="Q3" s="7" t="s">
        <v>31</v>
      </c>
      <c r="R3" s="7" t="s">
        <v>31</v>
      </c>
      <c r="S3" s="7" t="s">
        <v>31</v>
      </c>
      <c r="T3" s="7" t="s">
        <v>31</v>
      </c>
      <c r="U3" s="7" t="s">
        <v>31</v>
      </c>
      <c r="V3" s="7" t="s">
        <v>31</v>
      </c>
      <c r="W3" s="7" t="s">
        <v>31</v>
      </c>
      <c r="X3" s="7" t="s">
        <v>31</v>
      </c>
      <c r="Y3" s="7" t="s">
        <v>31</v>
      </c>
      <c r="Z3" s="7" t="s">
        <v>31</v>
      </c>
      <c r="AA3" s="7" t="s">
        <v>31</v>
      </c>
      <c r="AB3" s="7" t="s">
        <v>31</v>
      </c>
      <c r="AC3" s="7" t="s">
        <v>31</v>
      </c>
      <c r="AD3" s="7" t="s">
        <v>31</v>
      </c>
      <c r="AE3" s="7" t="s">
        <v>31</v>
      </c>
      <c r="AF3" s="7" t="s">
        <v>31</v>
      </c>
      <c r="AG3" s="7" t="s">
        <v>31</v>
      </c>
      <c r="AH3" s="7" t="s">
        <v>31</v>
      </c>
    </row>
    <row r="4" spans="1:34" ht="16.5" x14ac:dyDescent="0.25">
      <c r="A4" s="7" t="s">
        <v>94</v>
      </c>
      <c r="B4" s="8" t="s">
        <v>83</v>
      </c>
      <c r="C4" s="7">
        <v>2023</v>
      </c>
      <c r="D4" s="7" t="s">
        <v>114</v>
      </c>
      <c r="E4" s="24" t="s">
        <v>42</v>
      </c>
      <c r="F4" s="9" t="s">
        <v>173</v>
      </c>
      <c r="G4" s="25" t="s">
        <v>172</v>
      </c>
      <c r="H4" s="14" t="s">
        <v>174</v>
      </c>
      <c r="I4" s="11">
        <v>915391</v>
      </c>
      <c r="J4" s="7" t="s">
        <v>171</v>
      </c>
      <c r="K4" s="7">
        <v>51</v>
      </c>
      <c r="L4" s="12">
        <v>44964</v>
      </c>
      <c r="M4" s="7">
        <v>52</v>
      </c>
      <c r="N4" s="12">
        <v>44973</v>
      </c>
      <c r="O4" s="12">
        <v>44977</v>
      </c>
      <c r="P4" s="12">
        <v>44982</v>
      </c>
      <c r="Q4" s="7" t="s">
        <v>31</v>
      </c>
      <c r="R4" s="7" t="s">
        <v>31</v>
      </c>
      <c r="S4" s="7" t="s">
        <v>31</v>
      </c>
      <c r="T4" s="7" t="s">
        <v>31</v>
      </c>
      <c r="U4" s="7" t="s">
        <v>31</v>
      </c>
      <c r="V4" s="7" t="s">
        <v>31</v>
      </c>
      <c r="W4" s="7" t="s">
        <v>31</v>
      </c>
      <c r="X4" s="7" t="s">
        <v>31</v>
      </c>
      <c r="Y4" s="7" t="s">
        <v>31</v>
      </c>
      <c r="Z4" s="7" t="s">
        <v>31</v>
      </c>
      <c r="AA4" s="7" t="s">
        <v>31</v>
      </c>
      <c r="AB4" s="7" t="s">
        <v>31</v>
      </c>
      <c r="AC4" s="7" t="s">
        <v>31</v>
      </c>
      <c r="AD4" s="7" t="s">
        <v>31</v>
      </c>
      <c r="AE4" s="7" t="s">
        <v>31</v>
      </c>
      <c r="AF4" s="7" t="s">
        <v>31</v>
      </c>
      <c r="AG4" s="7" t="s">
        <v>31</v>
      </c>
      <c r="AH4" s="7" t="s">
        <v>31</v>
      </c>
    </row>
    <row r="5" spans="1:34" ht="16.5" x14ac:dyDescent="0.25">
      <c r="A5" s="7" t="s">
        <v>94</v>
      </c>
      <c r="B5" s="8" t="s">
        <v>190</v>
      </c>
      <c r="C5" s="7">
        <v>2023</v>
      </c>
      <c r="D5" s="7" t="s">
        <v>114</v>
      </c>
      <c r="E5" s="24" t="s">
        <v>42</v>
      </c>
      <c r="F5" s="16" t="s">
        <v>214</v>
      </c>
      <c r="G5" s="23" t="s">
        <v>196</v>
      </c>
      <c r="H5" s="17" t="s">
        <v>208</v>
      </c>
      <c r="I5" s="18">
        <v>16000000</v>
      </c>
      <c r="J5" s="22" t="s">
        <v>207</v>
      </c>
      <c r="K5" s="20">
        <v>80</v>
      </c>
      <c r="L5" s="21">
        <v>44993</v>
      </c>
      <c r="M5" s="20">
        <v>90</v>
      </c>
      <c r="N5" s="19">
        <v>45006</v>
      </c>
      <c r="O5" s="19">
        <v>45006</v>
      </c>
      <c r="P5" s="19">
        <v>45280</v>
      </c>
      <c r="Q5" s="15" t="s">
        <v>31</v>
      </c>
      <c r="R5" s="15" t="s">
        <v>31</v>
      </c>
      <c r="S5" s="15" t="s">
        <v>31</v>
      </c>
      <c r="T5" s="15" t="s">
        <v>31</v>
      </c>
      <c r="U5" s="15" t="s">
        <v>31</v>
      </c>
      <c r="V5" s="15" t="s">
        <v>31</v>
      </c>
      <c r="W5" s="15" t="s">
        <v>31</v>
      </c>
      <c r="X5" s="15" t="s">
        <v>31</v>
      </c>
      <c r="Y5" s="15" t="s">
        <v>31</v>
      </c>
      <c r="Z5" s="15" t="s">
        <v>31</v>
      </c>
      <c r="AA5" s="15" t="s">
        <v>31</v>
      </c>
      <c r="AB5" s="15" t="s">
        <v>31</v>
      </c>
      <c r="AC5" s="15" t="s">
        <v>31</v>
      </c>
      <c r="AD5" s="15" t="s">
        <v>31</v>
      </c>
      <c r="AE5" s="15" t="s">
        <v>31</v>
      </c>
      <c r="AF5" s="15" t="s">
        <v>31</v>
      </c>
      <c r="AG5" s="15" t="s">
        <v>31</v>
      </c>
      <c r="AH5" s="15" t="s">
        <v>31</v>
      </c>
    </row>
    <row r="6" spans="1:34" ht="16.5" x14ac:dyDescent="0.25">
      <c r="A6" s="7" t="s">
        <v>54</v>
      </c>
      <c r="B6" s="8" t="s">
        <v>211</v>
      </c>
      <c r="C6" s="7">
        <v>2023</v>
      </c>
      <c r="D6" s="7" t="s">
        <v>114</v>
      </c>
      <c r="E6" s="24" t="s">
        <v>29</v>
      </c>
      <c r="F6" s="16" t="s">
        <v>215</v>
      </c>
      <c r="G6" s="23" t="s">
        <v>216</v>
      </c>
      <c r="H6" s="17" t="s">
        <v>217</v>
      </c>
      <c r="I6" s="18">
        <v>25000000</v>
      </c>
      <c r="J6" s="22" t="s">
        <v>146</v>
      </c>
      <c r="K6" s="20">
        <v>83</v>
      </c>
      <c r="L6" s="21">
        <v>45000</v>
      </c>
      <c r="M6" s="20">
        <v>101</v>
      </c>
      <c r="N6" s="19">
        <v>45028</v>
      </c>
      <c r="O6" s="19">
        <v>45034</v>
      </c>
      <c r="P6" s="19">
        <v>45063</v>
      </c>
      <c r="Q6" s="15" t="s">
        <v>218</v>
      </c>
      <c r="R6" s="15" t="s">
        <v>31</v>
      </c>
      <c r="S6" s="15" t="s">
        <v>31</v>
      </c>
      <c r="T6" s="15" t="s">
        <v>48</v>
      </c>
      <c r="U6" s="19" t="s">
        <v>48</v>
      </c>
      <c r="V6" s="15" t="s">
        <v>31</v>
      </c>
      <c r="W6" s="15" t="s">
        <v>31</v>
      </c>
      <c r="X6" s="15" t="s">
        <v>31</v>
      </c>
      <c r="Y6" s="15" t="s">
        <v>31</v>
      </c>
      <c r="Z6" s="15" t="s">
        <v>31</v>
      </c>
      <c r="AA6" s="15" t="s">
        <v>31</v>
      </c>
      <c r="AB6" s="15" t="s">
        <v>31</v>
      </c>
      <c r="AC6" s="15" t="s">
        <v>31</v>
      </c>
      <c r="AD6" s="15" t="s">
        <v>31</v>
      </c>
      <c r="AE6" s="15" t="s">
        <v>31</v>
      </c>
      <c r="AF6" s="15" t="s">
        <v>31</v>
      </c>
      <c r="AG6" s="15" t="s">
        <v>31</v>
      </c>
      <c r="AH6" s="15" t="s">
        <v>31</v>
      </c>
    </row>
    <row r="7" spans="1:34" ht="16.5" x14ac:dyDescent="0.25">
      <c r="A7" s="7" t="s">
        <v>27</v>
      </c>
      <c r="B7" s="8" t="s">
        <v>191</v>
      </c>
      <c r="C7" s="7">
        <v>2023</v>
      </c>
      <c r="D7" s="7" t="s">
        <v>114</v>
      </c>
      <c r="E7" s="24" t="s">
        <v>42</v>
      </c>
      <c r="F7" s="29" t="s">
        <v>209</v>
      </c>
      <c r="G7" s="23" t="s">
        <v>196</v>
      </c>
      <c r="H7" s="17" t="s">
        <v>208</v>
      </c>
      <c r="I7" s="18">
        <v>25000000</v>
      </c>
      <c r="J7" s="22" t="s">
        <v>207</v>
      </c>
      <c r="K7" s="20">
        <v>85</v>
      </c>
      <c r="L7" s="21">
        <v>45002</v>
      </c>
      <c r="M7" s="20">
        <v>93</v>
      </c>
      <c r="N7" s="19">
        <v>45016</v>
      </c>
      <c r="O7" s="19">
        <v>45016</v>
      </c>
      <c r="P7" s="19" t="s">
        <v>210</v>
      </c>
      <c r="Q7" s="15" t="s">
        <v>31</v>
      </c>
      <c r="R7" s="15" t="s">
        <v>31</v>
      </c>
      <c r="S7" s="15" t="s">
        <v>31</v>
      </c>
      <c r="T7" s="15" t="s">
        <v>31</v>
      </c>
      <c r="U7" s="15" t="s">
        <v>31</v>
      </c>
      <c r="V7" s="15" t="s">
        <v>31</v>
      </c>
      <c r="W7" s="15" t="s">
        <v>31</v>
      </c>
      <c r="X7" s="15" t="s">
        <v>31</v>
      </c>
      <c r="Y7" s="15" t="s">
        <v>31</v>
      </c>
      <c r="Z7" s="15" t="s">
        <v>31</v>
      </c>
      <c r="AA7" s="15" t="s">
        <v>31</v>
      </c>
      <c r="AB7" s="15" t="s">
        <v>31</v>
      </c>
      <c r="AC7" s="15" t="s">
        <v>31</v>
      </c>
      <c r="AD7" s="15" t="s">
        <v>31</v>
      </c>
      <c r="AE7" s="15" t="s">
        <v>31</v>
      </c>
      <c r="AF7" s="15" t="s">
        <v>31</v>
      </c>
      <c r="AG7" s="15" t="s">
        <v>31</v>
      </c>
      <c r="AH7" s="15" t="s">
        <v>31</v>
      </c>
    </row>
  </sheetData>
  <sheetProtection algorithmName="SHA-512" hashValue="rZKy92juk6mFOPqcpoZ9+DL0qcubi/1s0ZReZzMNl9Nx6WpU4GFSnb+0uR9D4k+qvb5t6iFeCRa0uwlgJerOGA==" saltValue="M4DogIOIYFDUskZmkDix5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'c'!$D$1:$D$4</xm:f>
          </x14:formula1>
          <xm:sqref>E2 E1</xm:sqref>
        </x14:dataValidation>
        <x14:dataValidation type="list" allowBlank="1" showInputMessage="1" showErrorMessage="1" xr:uid="{00000000-0002-0000-0100-000001000000}">
          <x14:formula1>
            <xm:f>'c'!$E$1:$E$3</xm:f>
          </x14:formula1>
          <xm:sqref>Q2:S2 V2:AH2 Q1 Q3:AH7</xm:sqref>
        </x14:dataValidation>
        <x14:dataValidation type="list" allowBlank="1" showInputMessage="1" showErrorMessage="1" xr:uid="{00000000-0002-0000-0100-000002000000}">
          <x14:formula1>
            <xm:f>'c'!$C$1:$C$8</xm:f>
          </x14:formula1>
          <xm:sqref>A2 A1</xm:sqref>
        </x14:dataValidation>
        <x14:dataValidation type="list" allowBlank="1" showInputMessage="1" showErrorMessage="1" xr:uid="{00000000-0002-0000-0100-000003000000}">
          <x14:formula1>
            <xm:f>'c'!$A$1:$A$7</xm:f>
          </x14:formula1>
          <xm:sqref>D2:D3 D1</xm:sqref>
        </x14:dataValidation>
        <x14:dataValidation type="list" allowBlank="1" showInputMessage="1" showErrorMessage="1" xr:uid="{00000000-0002-0000-0100-000004000000}">
          <x14:formula1>
            <xm:f>'D:\Usuarios\Usuario\Downloads\[Relación de Contratos 2022 (1).xlsx]Listas'!#REF!</xm:f>
          </x14:formula1>
          <xm:sqref>E3:E7</xm:sqref>
        </x14:dataValidation>
        <x14:dataValidation type="list" allowBlank="1" showInputMessage="1" showErrorMessage="1" xr:uid="{00000000-0002-0000-0100-000005000000}">
          <x14:formula1>
            <xm:f>'c'!$F$1:$F$2</xm:f>
          </x14:formula1>
          <xm:sqref>X1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
  <sheetViews>
    <sheetView workbookViewId="0">
      <selection activeCell="A2" sqref="A2:XFD2"/>
    </sheetView>
  </sheetViews>
  <sheetFormatPr baseColWidth="10" defaultRowHeight="15" x14ac:dyDescent="0.25"/>
  <cols>
    <col min="4" max="4" width="26.28515625" customWidth="1"/>
    <col min="5" max="5" width="14.140625" customWidth="1"/>
    <col min="6" max="6" width="66" customWidth="1"/>
    <col min="7" max="7" width="30.140625" customWidth="1"/>
    <col min="8" max="8" width="22.5703125" customWidth="1"/>
    <col min="9" max="9" width="18" customWidth="1"/>
    <col min="10" max="10" width="21.85546875" customWidth="1"/>
    <col min="12" max="12" width="14.7109375" customWidth="1"/>
    <col min="14" max="14" width="14.28515625" customWidth="1"/>
    <col min="15" max="15" width="15.28515625" customWidth="1"/>
    <col min="16" max="16" width="17.28515625" customWidth="1"/>
    <col min="20" max="20" width="21.140625" customWidth="1"/>
    <col min="21" max="21" width="14.28515625" customWidth="1"/>
    <col min="22" max="22" width="15.42578125" customWidth="1"/>
    <col min="23" max="23" width="15.85546875" customWidth="1"/>
    <col min="25" max="25" width="13.85546875" customWidth="1"/>
  </cols>
  <sheetData>
    <row r="1" spans="1:34" ht="49.5" x14ac:dyDescent="0.25">
      <c r="A1" s="1" t="s">
        <v>0</v>
      </c>
      <c r="B1" s="2" t="s">
        <v>1</v>
      </c>
      <c r="C1" s="1" t="s">
        <v>2</v>
      </c>
      <c r="D1" s="1" t="s">
        <v>3</v>
      </c>
      <c r="E1" s="1" t="s">
        <v>4</v>
      </c>
      <c r="F1" s="1" t="s">
        <v>5</v>
      </c>
      <c r="G1" s="1" t="s">
        <v>6</v>
      </c>
      <c r="H1" s="3" t="s">
        <v>7</v>
      </c>
      <c r="I1" s="3" t="s">
        <v>8</v>
      </c>
      <c r="J1" s="1" t="s">
        <v>9</v>
      </c>
      <c r="K1" s="4" t="s">
        <v>10</v>
      </c>
      <c r="L1" s="5" t="s">
        <v>11</v>
      </c>
      <c r="M1" s="4" t="s">
        <v>12</v>
      </c>
      <c r="N1" s="5" t="s">
        <v>13</v>
      </c>
      <c r="O1" s="5" t="s">
        <v>14</v>
      </c>
      <c r="P1" s="5" t="s">
        <v>15</v>
      </c>
      <c r="Q1" s="1" t="s">
        <v>16</v>
      </c>
      <c r="R1" s="1" t="s">
        <v>17</v>
      </c>
      <c r="S1" s="6" t="s">
        <v>18</v>
      </c>
      <c r="T1" s="1" t="s">
        <v>19</v>
      </c>
      <c r="U1" s="6" t="s">
        <v>18</v>
      </c>
      <c r="V1" s="1" t="s">
        <v>20</v>
      </c>
      <c r="W1" s="6" t="s">
        <v>18</v>
      </c>
      <c r="X1" s="1" t="s">
        <v>21</v>
      </c>
      <c r="Y1" s="1" t="s">
        <v>22</v>
      </c>
      <c r="Z1" s="1" t="s">
        <v>23</v>
      </c>
      <c r="AA1" s="1" t="s">
        <v>9</v>
      </c>
      <c r="AB1" s="1" t="s">
        <v>10</v>
      </c>
      <c r="AC1" s="1" t="s">
        <v>11</v>
      </c>
      <c r="AD1" s="1" t="s">
        <v>12</v>
      </c>
      <c r="AE1" s="1" t="s">
        <v>13</v>
      </c>
      <c r="AF1" s="1" t="s">
        <v>24</v>
      </c>
      <c r="AG1" s="1" t="s">
        <v>25</v>
      </c>
      <c r="AH1" s="1" t="s">
        <v>26</v>
      </c>
    </row>
    <row r="2" spans="1:34" ht="16.5" x14ac:dyDescent="0.25">
      <c r="A2" s="7" t="s">
        <v>27</v>
      </c>
      <c r="B2" s="8" t="s">
        <v>90</v>
      </c>
      <c r="C2" s="7">
        <v>2023</v>
      </c>
      <c r="D2" s="28" t="s">
        <v>113</v>
      </c>
      <c r="E2" s="7" t="s">
        <v>29</v>
      </c>
      <c r="F2" s="9" t="s">
        <v>155</v>
      </c>
      <c r="G2" s="26" t="s">
        <v>156</v>
      </c>
      <c r="H2" s="10" t="s">
        <v>157</v>
      </c>
      <c r="I2" s="11">
        <v>105415646</v>
      </c>
      <c r="J2" s="7" t="s">
        <v>158</v>
      </c>
      <c r="K2" s="7">
        <v>37</v>
      </c>
      <c r="L2" s="12">
        <v>44956</v>
      </c>
      <c r="M2" s="7">
        <v>63</v>
      </c>
      <c r="N2" s="12">
        <v>44978</v>
      </c>
      <c r="O2" s="12">
        <v>44978</v>
      </c>
      <c r="P2" s="12">
        <v>45260</v>
      </c>
      <c r="Q2" s="7" t="s">
        <v>48</v>
      </c>
      <c r="R2" s="7" t="s">
        <v>31</v>
      </c>
      <c r="S2" s="7" t="s">
        <v>31</v>
      </c>
      <c r="T2" s="12" t="s">
        <v>178</v>
      </c>
      <c r="U2" s="12">
        <v>44979</v>
      </c>
      <c r="V2" s="7" t="s">
        <v>48</v>
      </c>
      <c r="W2" s="12">
        <v>44979</v>
      </c>
      <c r="X2" s="7" t="s">
        <v>31</v>
      </c>
      <c r="Y2" s="7" t="s">
        <v>31</v>
      </c>
      <c r="Z2" s="7" t="s">
        <v>31</v>
      </c>
      <c r="AA2" s="7" t="s">
        <v>31</v>
      </c>
      <c r="AB2" s="7" t="s">
        <v>31</v>
      </c>
      <c r="AC2" s="7" t="s">
        <v>31</v>
      </c>
      <c r="AD2" s="7" t="s">
        <v>31</v>
      </c>
      <c r="AE2" s="7" t="s">
        <v>31</v>
      </c>
      <c r="AF2" s="7" t="s">
        <v>31</v>
      </c>
      <c r="AG2" s="7" t="s">
        <v>31</v>
      </c>
      <c r="AH2" s="7" t="s">
        <v>31</v>
      </c>
    </row>
    <row r="3" spans="1:34" ht="16.5" x14ac:dyDescent="0.25">
      <c r="A3" s="7" t="s">
        <v>27</v>
      </c>
      <c r="B3" s="8" t="s">
        <v>187</v>
      </c>
      <c r="C3" s="7">
        <v>2023</v>
      </c>
      <c r="D3" s="28" t="s">
        <v>113</v>
      </c>
      <c r="E3" s="7" t="s">
        <v>29</v>
      </c>
      <c r="F3" s="16" t="s">
        <v>204</v>
      </c>
      <c r="G3" s="27" t="s">
        <v>193</v>
      </c>
      <c r="H3" s="17" t="s">
        <v>199</v>
      </c>
      <c r="I3" s="18">
        <v>150000000</v>
      </c>
      <c r="J3" s="22" t="s">
        <v>200</v>
      </c>
      <c r="K3" s="20">
        <v>50</v>
      </c>
      <c r="L3" s="21">
        <v>44966</v>
      </c>
      <c r="M3" s="20">
        <v>82</v>
      </c>
      <c r="N3" s="19">
        <v>44991</v>
      </c>
      <c r="O3" s="19">
        <v>44994</v>
      </c>
      <c r="P3" s="19">
        <v>45177</v>
      </c>
      <c r="Q3" s="15" t="s">
        <v>48</v>
      </c>
      <c r="R3" s="15" t="s">
        <v>31</v>
      </c>
      <c r="S3" s="15" t="s">
        <v>31</v>
      </c>
      <c r="T3" s="15" t="s">
        <v>201</v>
      </c>
      <c r="U3" s="19">
        <v>44991</v>
      </c>
      <c r="V3" s="15" t="s">
        <v>31</v>
      </c>
      <c r="W3" s="15" t="s">
        <v>31</v>
      </c>
      <c r="X3" s="15" t="s">
        <v>31</v>
      </c>
      <c r="Y3" s="15" t="s">
        <v>31</v>
      </c>
      <c r="Z3" s="15" t="s">
        <v>31</v>
      </c>
      <c r="AA3" s="15" t="s">
        <v>31</v>
      </c>
      <c r="AB3" s="15" t="s">
        <v>31</v>
      </c>
      <c r="AC3" s="15" t="s">
        <v>31</v>
      </c>
      <c r="AD3" s="15" t="s">
        <v>31</v>
      </c>
      <c r="AE3" s="15" t="s">
        <v>31</v>
      </c>
      <c r="AF3" s="15" t="s">
        <v>31</v>
      </c>
      <c r="AG3" s="15" t="s">
        <v>31</v>
      </c>
      <c r="AH3" s="15" t="s">
        <v>31</v>
      </c>
    </row>
  </sheetData>
  <sheetProtection algorithmName="SHA-512" hashValue="fUdKhjekYm7+lLR9LDorUI2oifdR9V+6UyxSwELIMsxicSWR53JHkWrKWqI/U1YrJkYDwiCvBZKnG3sJR+pBPg==" saltValue="5wQbBqqgq6RwfudQXVIi1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'D:\Usuarios\Usuario\Downloads\[Relación de Contratos 2022 (1).xlsx]Listas'!#REF!</xm:f>
          </x14:formula1>
          <xm:sqref>E2:E3</xm:sqref>
        </x14:dataValidation>
        <x14:dataValidation type="list" allowBlank="1" showInputMessage="1" showErrorMessage="1" xr:uid="{00000000-0002-0000-0200-000001000000}">
          <x14:formula1>
            <xm:f>'c'!$E$1:$E$3</xm:f>
          </x14:formula1>
          <xm:sqref>V2 X2:AH2 Q2:S3 V3:AH3 Q1</xm:sqref>
        </x14:dataValidation>
        <x14:dataValidation type="list" allowBlank="1" showInputMessage="1" showErrorMessage="1" xr:uid="{00000000-0002-0000-0200-000002000000}">
          <x14:formula1>
            <xm:f>'c'!$D$1:$D$4</xm:f>
          </x14:formula1>
          <xm:sqref>E1</xm:sqref>
        </x14:dataValidation>
        <x14:dataValidation type="list" allowBlank="1" showInputMessage="1" showErrorMessage="1" xr:uid="{00000000-0002-0000-0200-000003000000}">
          <x14:formula1>
            <xm:f>'c'!$F$1:$F$2</xm:f>
          </x14:formula1>
          <xm:sqref>X1</xm:sqref>
        </x14:dataValidation>
        <x14:dataValidation type="list" allowBlank="1" showInputMessage="1" showErrorMessage="1" xr:uid="{00000000-0002-0000-0200-000004000000}">
          <x14:formula1>
            <xm:f>'c'!$C$1:$C$8</xm:f>
          </x14:formula1>
          <xm:sqref>A1</xm:sqref>
        </x14:dataValidation>
        <x14:dataValidation type="list" allowBlank="1" showInputMessage="1" showErrorMessage="1" xr:uid="{00000000-0002-0000-0200-000005000000}">
          <x14:formula1>
            <xm:f>'c'!$A$1:$A$7</xm:f>
          </x14:formula1>
          <xm:sqref>D1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workbookViewId="0">
      <selection activeCell="D19" sqref="D19"/>
    </sheetView>
  </sheetViews>
  <sheetFormatPr baseColWidth="10" defaultColWidth="11.42578125" defaultRowHeight="15" x14ac:dyDescent="0.25"/>
  <cols>
    <col min="1" max="1" width="28.42578125" customWidth="1"/>
    <col min="4" max="4" width="23.28515625" bestFit="1" customWidth="1"/>
  </cols>
  <sheetData>
    <row r="1" spans="1:6" x14ac:dyDescent="0.25">
      <c r="A1" t="s">
        <v>96</v>
      </c>
      <c r="C1" t="s">
        <v>54</v>
      </c>
      <c r="D1" t="s">
        <v>29</v>
      </c>
      <c r="E1" t="s">
        <v>48</v>
      </c>
      <c r="F1" t="s">
        <v>48</v>
      </c>
    </row>
    <row r="2" spans="1:6" x14ac:dyDescent="0.25">
      <c r="A2" t="s">
        <v>112</v>
      </c>
      <c r="C2" t="s">
        <v>40</v>
      </c>
      <c r="D2" t="s">
        <v>42</v>
      </c>
      <c r="E2" t="s">
        <v>32</v>
      </c>
      <c r="F2" t="s">
        <v>32</v>
      </c>
    </row>
    <row r="3" spans="1:6" x14ac:dyDescent="0.25">
      <c r="A3" t="s">
        <v>97</v>
      </c>
      <c r="C3" t="s">
        <v>27</v>
      </c>
      <c r="D3" t="s">
        <v>98</v>
      </c>
      <c r="E3" t="s">
        <v>31</v>
      </c>
    </row>
    <row r="4" spans="1:6" x14ac:dyDescent="0.25">
      <c r="A4" t="s">
        <v>113</v>
      </c>
      <c r="C4" t="s">
        <v>99</v>
      </c>
      <c r="D4" t="s">
        <v>100</v>
      </c>
    </row>
    <row r="5" spans="1:6" x14ac:dyDescent="0.25">
      <c r="A5" t="s">
        <v>114</v>
      </c>
      <c r="C5" t="s">
        <v>94</v>
      </c>
    </row>
    <row r="6" spans="1:6" x14ac:dyDescent="0.25">
      <c r="A6" t="s">
        <v>114</v>
      </c>
      <c r="C6" t="s">
        <v>101</v>
      </c>
    </row>
    <row r="7" spans="1:6" x14ac:dyDescent="0.25">
      <c r="A7" t="s">
        <v>102</v>
      </c>
      <c r="C7" t="s">
        <v>103</v>
      </c>
    </row>
    <row r="8" spans="1:6" x14ac:dyDescent="0.25">
      <c r="A8" t="s">
        <v>104</v>
      </c>
      <c r="C8" t="s">
        <v>105</v>
      </c>
    </row>
    <row r="9" spans="1:6" x14ac:dyDescent="0.25">
      <c r="A9" t="s">
        <v>106</v>
      </c>
      <c r="C9" t="s">
        <v>107</v>
      </c>
    </row>
    <row r="10" spans="1:6" x14ac:dyDescent="0.25">
      <c r="C10" t="s">
        <v>108</v>
      </c>
    </row>
    <row r="11" spans="1:6" x14ac:dyDescent="0.25">
      <c r="C11" t="s">
        <v>109</v>
      </c>
    </row>
    <row r="12" spans="1:6" x14ac:dyDescent="0.25">
      <c r="C12" t="s">
        <v>110</v>
      </c>
    </row>
    <row r="13" spans="1:6" x14ac:dyDescent="0.25">
      <c r="C13" t="s">
        <v>111</v>
      </c>
    </row>
    <row r="14" spans="1:6" x14ac:dyDescent="0.25">
      <c r="C14" t="s">
        <v>95</v>
      </c>
    </row>
  </sheetData>
  <dataConsolidate/>
  <dataValidations count="1">
    <dataValidation type="list" allowBlank="1" showInputMessage="1" showErrorMessage="1" sqref="D13" xr:uid="{00000000-0002-0000-0300-000000000000}">
      <formula1>$C$1:$C$14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RELACION DE CONTRATOS 2023</vt:lpstr>
      <vt:lpstr>SOLICITUD. UNICA OFERTA</vt:lpstr>
      <vt:lpstr>SOLICITUD PRIVADA DE OFERTA</vt:lpstr>
      <vt:lpstr>c</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Porras</dc:creator>
  <cp:keywords/>
  <dc:description/>
  <cp:lastModifiedBy>Julie Porras Ruiz</cp:lastModifiedBy>
  <cp:revision/>
  <cp:lastPrinted>2023-07-04T17:14:34Z</cp:lastPrinted>
  <dcterms:created xsi:type="dcterms:W3CDTF">2017-05-23T17:12:28Z</dcterms:created>
  <dcterms:modified xsi:type="dcterms:W3CDTF">2023-08-03T20:44:06Z</dcterms:modified>
  <cp:category/>
  <cp:contentStatus/>
</cp:coreProperties>
</file>