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disco D\SIVA 2024\Siva 2026\INFORME COMITE DE CONCILIACION\"/>
    </mc:Choice>
  </mc:AlternateContent>
  <bookViews>
    <workbookView xWindow="0" yWindow="0" windowWidth="20490" windowHeight="7335"/>
  </bookViews>
  <sheets>
    <sheet name="INFORME" sheetId="1" r:id="rId1"/>
    <sheet name="CUADROS" sheetId="2" r:id="rId2"/>
  </sheets>
  <definedNames>
    <definedName name="_xlnm._FilterDatabase" localSheetId="0" hidden="1">INFORME!$A$6:$R$25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2" i="2" l="1"/>
  <c r="B35" i="2"/>
  <c r="D9" i="2"/>
  <c r="K23" i="1"/>
  <c r="C6" i="2"/>
  <c r="C5" i="2"/>
  <c r="C4" i="2"/>
  <c r="B9" i="2"/>
  <c r="I25" i="1"/>
  <c r="C9" i="2" l="1"/>
  <c r="Q30" i="1" a="1"/>
  <c r="Q30" i="1" s="1"/>
  <c r="I23" i="1"/>
  <c r="I10"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<sst xmlns="http://schemas.openxmlformats.org/spreadsheetml/2006/main" count="255" uniqueCount="164">
  <si>
    <t xml:space="preserve">GESTIÓN JURÍDICA 
RELACIÓN DE ACTIVIDAD LITIGIOSA 
PROCESOS JURIDICOS SIVA SAS  </t>
  </si>
  <si>
    <t>Versión: 2.0</t>
  </si>
  <si>
    <t>Hoja 1 de 1</t>
  </si>
  <si>
    <t>NO.</t>
  </si>
  <si>
    <t>MEDIO DE CONTROL O TIPO DE PROCESO</t>
  </si>
  <si>
    <t xml:space="preserve">RADICADO </t>
  </si>
  <si>
    <t>DEMANDANTE</t>
  </si>
  <si>
    <t xml:space="preserve">DEMANDADO </t>
  </si>
  <si>
    <t xml:space="preserve">DESPACHO </t>
  </si>
  <si>
    <t>DESPACHO ACTUAL</t>
  </si>
  <si>
    <t>CUANTIA (PRETENSIONES)</t>
  </si>
  <si>
    <t>PORCENTAJE DE LA PROBABILIDAD DE PERDIDA</t>
  </si>
  <si>
    <t xml:space="preserve">CALIFICACIÓN DE LA CONTINGENCIA </t>
  </si>
  <si>
    <t>PROBABILIDAD DE PERDIDA</t>
  </si>
  <si>
    <t>RESUMEN DEL HECHO GENERADOR</t>
  </si>
  <si>
    <t>ESTADO ACTUAL</t>
  </si>
  <si>
    <t>ETAPA PROCESAL ACTUAL</t>
  </si>
  <si>
    <t>PROVISION</t>
  </si>
  <si>
    <t>NULIDAD Y RESTABLECIMIENTO DEL DERECHO</t>
  </si>
  <si>
    <t>HERNAN ELIAS CATANO BERRIO</t>
  </si>
  <si>
    <t>SISTEMA INTEGRADO DE TRANSPORTE DE VALLEDUPAR S.A.S</t>
  </si>
  <si>
    <t>JUZGADO 1 ADMINISTRATIVO DE VALLEDUPAR</t>
  </si>
  <si>
    <t>PROBABLE</t>
  </si>
  <si>
    <t>ALTA</t>
  </si>
  <si>
    <t>Contrato realidad, en virtud de diversos contratos de prestación de servicios celebrados entre el señor Hernan Cataño y el SIVA SAS.</t>
  </si>
  <si>
    <r>
      <rPr>
        <sz val="7"/>
        <color rgb="FF000000"/>
        <rFont val="Aptos Narrow"/>
        <family val="2"/>
        <scheme val="minor"/>
      </rPr>
      <t>01-09-2025 Inadmite demanda. 02-09-2025 El apoderado de la parte actora presenta recurso de reposicion y en subsidio apelacion. 08-09-2025 Radico poder y presento memorial pronunciandome respecto de los recursos. 09-10-2025 Auto niega reposicion contra el auto proferido por este despacho el día primero (1) de septiembre de dos mil veinticinco (2025), a través del cual esta judicatura ordenó a la parte demandante readecuar la demanda, por las razones expuestas en esta providencia. Niega apelacion. 09/10/2025 A LA SECRETARIA. 09/10/2025. Fijacion estado 15/10/2025  RECIBE MEMORIALES ONLINE DE LUIS ANGEL ALVAREZ. solicitud de la parte demandante en el sentido que se aclare el alcance del auto de fecha 9/10/2025. 17/10/2025 Ingresa al Despacho.</t>
    </r>
    <r>
      <rPr>
        <b/>
        <sz val="7"/>
        <color rgb="FF000000"/>
        <rFont val="Aptos Narrow"/>
        <family val="2"/>
        <scheme val="minor"/>
      </rPr>
      <t xml:space="preserve"> 21-11-2025 AUTO - Resuelve 1. Aclarar a solicitud del demandante el auto proferido por este despacho defecha nueve (9) de octubre de 2025, por las razones expuestas en esta providencia. 2. Aclarar que el presente proceso se debe hacer el estudio, desde el inicio y guardar el trámite procesal pertinente para esta jurisdicción, conforme a las razones expuestas en esta providencia. 24-11-2025 Envio de comunicacion- Se comunica:Auto de tramite de fecha 21/11/2025.</t>
    </r>
  </si>
  <si>
    <t>ETAPA INICIAL</t>
  </si>
  <si>
    <t>200013333008 2025 00012 00</t>
  </si>
  <si>
    <t xml:space="preserve">ALVARO JOSE LIMA CADENA </t>
  </si>
  <si>
    <t>JUZGADO 8 ADMINISTRATIVO DEL CIRCUITO DE VALLEDUPAR</t>
  </si>
  <si>
    <t>$20.299.600
Superior a 20 Salarios Minimos Legales Mensuales Vigentes</t>
  </si>
  <si>
    <t>EVENTUAL</t>
  </si>
  <si>
    <t>MEDIA</t>
  </si>
  <si>
    <t xml:space="preserve">Que  se declare que existió una verdadera relación laboral entre el señor ÁLVARO JOSÉ LIMA CADENA y el SISTEMA INTEGRADO DE TRANSPORTE DE VALLEDUPAR S.A.S. “SIVA”, por la prestación de servicios como ingeniero ambiental entre el 21 de enero de 2014 al 28 de febrero de 2020. </t>
  </si>
  <si>
    <r>
      <rPr>
        <sz val="7"/>
        <color rgb="FF000000"/>
        <rFont val="Aptos Narrow"/>
        <family val="2"/>
        <scheme val="minor"/>
      </rPr>
      <t>24/01/2025 Radicacion, reparto e ingreso al Despacho. 14-02-2025 Se allega poder. 09-04-2025  Auto ordena corregir demanda. 10-04-2025 Notificacion auto ordena corregir demanda. 22-04-2025 Interpone recurso de reposicion y en subsidio apelacion contra el auto que ordena adecuar la demanda. 02-05-2025 SUBSANACION DEMANDA, solicita resolver primero el recurso de reposicion. 06-08-2025 Se pronuncia respecto de excepciones previas. F 11-08-2025 Se interpone recurso de reposicion. 15-08-2025 AL 19-08-2025 Corre traslado del recurso.21-08-2025 El apoderado de Alvaro Lima descorre traslado del recurso de reposicion, y en subsidio apelacion. 22-08-2025 Ingreso al despacho.  23-10-2025 Repone auto del 6 de agosto de 2025 , por medio del cual se admitio la adecuacion de la demanda presentada por el actor. Corre traslado por 15 dias.   27-10-2025 Envio de notificacion. 29-10-2025 Recibe memoriales online. Recurso de reposicion y en subsidio apelacion</t>
    </r>
    <r>
      <rPr>
        <b/>
        <sz val="7"/>
        <color rgb="FF000000"/>
        <rFont val="Aptos Narrow"/>
        <family val="2"/>
        <scheme val="minor"/>
      </rPr>
      <t>. 04-11-2025 PRONUNCIAMIENTO FRENTE AL RECURSO DE REPOSICION Y EN SUBSIDIO APELACION EN CONTRA DEL AUTO DEL 23 DE OCTUBRE DE 2025, QUE RESUELVE A SU VEZ EL RECURSO DE REPOSICION, Y EN SUBSIDO DE APELACION PRESENTADO POR LA PARTE DEMANDADA CONTRA EL AUTO DEL 6 DE AGOSTO DE 2025.</t>
    </r>
  </si>
  <si>
    <t>AUDIENCIA INICIAL</t>
  </si>
  <si>
    <t>JULIET VANESSA ECHEVERRY RIVERA</t>
  </si>
  <si>
    <t>JUZGADO 11 ADMINISTRATIVO</t>
  </si>
  <si>
    <t>Contrato realidad, en virtud de diversos contratos de prestación de servicios celebrados entre la señora Juliet Echeverry y el SIVA SAS.</t>
  </si>
  <si>
    <r>
      <rPr>
        <sz val="7"/>
        <color rgb="FF000000"/>
        <rFont val="Aptos Narrow"/>
        <family val="2"/>
        <scheme val="minor"/>
      </rPr>
      <t>01/10/2025 Radicación de demanda con anexos. - Reparto. 28-11-2025 Auto inadmite demanda. 01-12-2025 Envío de Comunicación. 03-12-2025 LUIS ANGEL ALVAREZ VANEGAS radica memorial on line.1/10/2025 Radicación de demanda con anexos. - Reparto. 28-11-2025 Auto inadmite demanda</t>
    </r>
    <r>
      <rPr>
        <b/>
        <sz val="7"/>
        <color rgb="FF000000"/>
        <rFont val="Aptos Narrow"/>
        <family val="2"/>
        <scheme val="minor"/>
      </rPr>
      <t>. 01-12-2025 Envío de Comunicación. 03-12-2025 LUIS ANGEL ALVAREZ VANEGAS radica memorial on line.</t>
    </r>
  </si>
  <si>
    <t>ADMISION</t>
  </si>
  <si>
    <t>REPARACION DIRECTA</t>
  </si>
  <si>
    <t>200013333002 2018 00406 00 -/  200013333002 2018 00406 01</t>
  </si>
  <si>
    <t>OLGA ELENA CONRADO DE CARDENAS, LEDIS ESTHER CARDENAS CONRADO Y OTROS</t>
  </si>
  <si>
    <t>JUZGADO 02 ADMINISTRATIVO DEL CIRCUITO / TRIBUNAL ADMINISTRATIVO DEL CESAR, M.P. DORIS PINZON AMADO</t>
  </si>
  <si>
    <t>-</t>
  </si>
  <si>
    <t>REMOTA</t>
  </si>
  <si>
    <t>BAJA</t>
  </si>
  <si>
    <t xml:space="preserve">Accidente de tránsito por la avenida Simón Bolívar, en el sentido Terminarl de Transporte - Glorieta de la Ceiba, por perdida de equilibro del motocicilista a causa de material de arrastre tipo gravilla en la vía, lo que provocó la muerte del conductor de la moticicleta, el señor CALIXTO JUVENAL FLORES </t>
  </si>
  <si>
    <r>
      <t>(11/05/2022) Auto admite llamamiento en garantía propuesto por KMA construcciones. (17/06/22) Auto admite llamamiento en garantía. propuesto por KMA construcciones. (05-12-2022) auto aclara providencia y deja sin efectos el auto de fecha 17 de Junio de 2023. (20/03/2023) se fija el día 13 de Abril del 2023 audiencia inicial (13/04/2023) fija fecha para audiencia de pruebas día 3, 4 y 5 de Octubre de 2023 (03/10/2023) fija nueva fecha para audiencia de pruebas para el 13,14,15 de febrero de 2024 a las 8:30 am. 15/2/202024 se surte la audiencia y decreta pruebas. 06/02/2024 SE SOLICITA COPIA DEL EXPEDIENTE. 12/02/2024 se allega poder de sustitución.  EL 15/02/2024 Se adelanta audiencia de pruebas, sin embargo el despacho declara la audiencia suspendida hasta tanto se alleguen las pruebas requeridas. Una vez se alleguen se les correrá traslado por tres días y se convocará a audiencia para introducir las pruebas, cerrar periodo probatorio y ordenar alegatos de conclusión. (2024-04-09) Auto ordena oficiar pruebas DIRECCION DE TRANSITO Y TRANSPORTE DE FLORIDABLANCA. 03.02.2025 Se radica poder.27-02-2025 Reconoce personeria juridica  SMCC.
2024-06-06 Al Despacho
2024-06-11 Auto ordena oficiar VOV-PRIMERO: OFICIAR POR SEGUNDA VEZ al SISTEMA INTEGRADO DE INFORMACIÓN SOBRE LAS MULTAS Y SANCIONES POR INFRACCIONES DE TRÁNSITO SIMIT para con destino a este proceso se sirva remitir certificado sobre las infracciones de tránsito que haya cometido el señor CALIXTO JUVENAL CARDENAS FLOREZ.
2024-06-25 Al Despacho. 
2024-06-27 Auto que Ordena Correr Traslado VOV-PRIMERO: Córrase traslado a las partes y al Ministerio Público de las pruebas documentales allegadas en debida forma por el Ministerio de Transporte, Dirección de Tránsito y Transporte de Floridablanca y al sistema integrado de información sobre las multas y sanciones por infracciones de tránsito SIMIT , por el termino de tres 3 días, para que la controviertan si a bien lo consideran.
2024-07-18- El apoderado de SIVA SAS presenta memorial alegatos de conclusión.
2024-08-12 Al despacho por reparto
2024-09-16 Sentencia de Primera Instancia VOV-PRIMERO: NEGAR las pretensiones de la demanda, conforme a las consideraciones expuestas en la parte motiva de la presente sentencia.
2024-10-04- La parte demandante interpone recurso de apelación. 12-12-2024 Admite recurso de apelacion.  07-02-2025 Se radica poder.</t>
    </r>
    <r>
      <rPr>
        <b/>
        <sz val="7"/>
        <color rgb="FF000000"/>
        <rFont val="Aptos Narrow"/>
        <family val="2"/>
        <scheme val="minor"/>
      </rPr>
      <t>27-02-2025 Me reconoce personeria judicial.28/02/2025 Envío de Comunicación. 06-03-2025 Ingresa al Despacho.</t>
    </r>
    <r>
      <rPr>
        <sz val="7"/>
        <color rgb="FF000000"/>
        <rFont val="Aptos Narrow"/>
        <family val="2"/>
        <scheme val="minor"/>
      </rPr>
      <t xml:space="preserve"> </t>
    </r>
    <r>
      <rPr>
        <u/>
        <sz val="7"/>
        <color rgb="FF000000"/>
        <rFont val="Aptos Narrow"/>
        <family val="2"/>
        <scheme val="minor"/>
      </rPr>
      <t/>
    </r>
  </si>
  <si>
    <t>SENTENCIA A FAVOR - RECURSO DE APELACION - SEGUNDA  INSTANCIA</t>
  </si>
  <si>
    <t>200013333006 2016 00234 00    / 200013333006 2016 00234 02</t>
  </si>
  <si>
    <t>MONICA ROQUELINA CARVAJAL GARCIA Y OTROS</t>
  </si>
  <si>
    <t>JUZGADO 07 ADMINISTRATIVO DEL CIRCUITO / JUZGADO 11 ADMINISTRATIVO</t>
  </si>
  <si>
    <t>TRIBUNAL ADMINISTRATIVO DEL CESAR</t>
  </si>
  <si>
    <t>100 SMLMV - $68.945.400 (PRETENSION MAYOR)</t>
  </si>
  <si>
    <t xml:space="preserve">ALTA </t>
  </si>
  <si>
    <t>SE DECLARARE ADMINISTRATIVA, PATRIMONIAL Y SOLIDARIAMENTE RESPONSABLES AL MUNICIPIO DE VALLEDUPAR - SISTEMA INTEGRADO DE TRANSPORTE DE VALLEDUPAR S.A.S POR LA MUERT DEL SEÑOR ALBERTO JULIAN PERTUZ PACHECO EN HECHOS DEL 06 DE JULIO DE 2014 EN VIRTUD DE UNA CAÍDA EN UNA ZANJA DE LA VÍA.</t>
  </si>
  <si>
    <r>
      <t xml:space="preserve">29/10/22 Audiencia donde se practicaron las pruebas y se corrió traslado de alegatos. 13/12/21 Pasa al despacho para sentencia (2023/02/28) soliciud de impulso procesal. (12/07/23) solicitud impulso procesal. </t>
    </r>
    <r>
      <rPr>
        <u/>
        <sz val="7"/>
        <color rgb="FF000000"/>
        <rFont val="Aptos Narrow"/>
        <family val="2"/>
        <scheme val="minor"/>
      </rPr>
      <t xml:space="preserve">12/12/2023 Envio de notificacion </t>
    </r>
    <r>
      <rPr>
        <sz val="7"/>
        <color rgb="FF000000"/>
        <rFont val="Aptos Narrow"/>
        <family val="2"/>
        <scheme val="minor"/>
      </rPr>
      <t>sentencia de primera instancia desfavorable (Condena perjuicios materiales por 675 smlmv, niega perjuicios inmateriales y costas) condena a SEGUROS GENERALES SURAMERICANA - Llamada en garantia. Se presenta recurso de apelación. (2024-02-07)Auto Concede Recurso de Apelación,  (2024-05-06)Cambio de ponente. 03.02.2025 Se radica poder. 06-03-2025 se admiten los recursos de apelación interpuestos y sustentados por la parte demandada SISTEMA INTEGRADO DE TRANSPORTE DE VALLEDUPAR - SIVA S.A.S., SEGUROS GENERALES SURAMERICANA S.A. (LLAMADA EN GARANTIA), AZUL CONSTRUCCIÓN Y MINERÍA S.A.S., y PROMOTORA EL CAMPIN S.A., contra la sentencia de fecha 12-12-2023, proferida por el Juzgado Sexto Administrativo del Circuito Judicial de Valledupar. 11-02-2025 Se radica poder. Me reconoce personeria judicial. 17/03/2025 Al Despacho para sentencia. 31-07-2025 Memorial solicita impulso y que profiera sentencia de segunda instancia.1-08-2025 Ingresa al Despacho.  01/08/2025 ALEXANDER GOMEZ  presenta memorial. 01/08/2025 Ingreso al Despacho</t>
    </r>
    <r>
      <rPr>
        <b/>
        <sz val="7"/>
        <color rgb="FF000000"/>
        <rFont val="Aptos Narrow"/>
        <family val="2"/>
        <scheme val="minor"/>
      </rPr>
      <t xml:space="preserve">. </t>
    </r>
    <r>
      <rPr>
        <sz val="7"/>
        <color rgb="FF000000"/>
        <rFont val="Aptos Narrow"/>
        <family val="2"/>
        <scheme val="minor"/>
      </rPr>
      <t xml:space="preserve">18-11-2025 Recibe memorial on line de ELKIN RAFAEL GARCIA DIAZ. </t>
    </r>
    <r>
      <rPr>
        <b/>
        <sz val="7"/>
        <color rgb="FF000000"/>
        <rFont val="Aptos Narrow"/>
        <family val="2"/>
        <scheme val="minor"/>
      </rPr>
      <t>18/11/2025  Ingresa al despacho.</t>
    </r>
  </si>
  <si>
    <t>SENTENCIA 1RA. INST. EN CONTRA - SEGUNDA INSTANCIA</t>
  </si>
  <si>
    <t>REPARACIÓN DIRECTA</t>
  </si>
  <si>
    <t>200013333007 2022 00029 00</t>
  </si>
  <si>
    <t>NUBIA DEL CARMEN POLO MEZA, BELKIS YOLANIS POLO Y OTRO</t>
  </si>
  <si>
    <t xml:space="preserve">JUZGADO 7 ADMINISTRATIVO DEL CIRCUITO DE VALLEDUPAR  </t>
  </si>
  <si>
    <t>JUZGADO 11 ADMINISTRATIVO DEL CIRCUITO DE VALLEDUPAR</t>
  </si>
  <si>
    <t>EVENTUAL/POSIBLE</t>
  </si>
  <si>
    <t>La parte demandante pretende que se reparen los daños ocasionados por el clapso de los locales comerrciales donde funcionaban las marcas comerciales SHAMANTA XL y SOPHIE moda y accesorios, como consecuencia del supuesto choque de ondas que produjeron los equipos de vibrocompactación empleados por consorcio pavimento plan centro y municipio de valledupar cesar.</t>
  </si>
  <si>
    <r>
      <rPr>
        <sz val="7"/>
        <color rgb="FF000000"/>
        <rFont val="Aptos Narrow"/>
        <family val="2"/>
        <scheme val="minor"/>
      </rPr>
      <t>(26-06-2023) auto vincula al SIVA como demandado y admite llamamiento en garantía (05/07/2023) auto corre traslado (17/07/2023) contestación llamamiento en garantía, el 15/08/23 se requiere a SIVA para que allegue material probatorio. (05/09/2023) se presentó respuesta a las excepciones. (21/09/2023) pasa al despacho vencido el termino de traslado de las excepciones  17/11/2023 auto que admite llamamiento en garantía s seguros del estado. 27/11/2023 NOTIFICACIÓN PERSONAL DEL LLAMAMIENTO. 30/11/2023 se corrió traslado de la demanda al llamado 12/12/2023 CONTESTACIÓN DEL LLAMADO EN GARANTÍA. 18/01/2024 traslado de las excepciones presentadas por el llamado en garantía 22/01/2024 memorial de la parte actora que descorre traslado de excepciones 23/01/2024 al despacho. 2024-02-09. Auto fija fecha de audiencia el dia 14 de mayo de 2024. 2024-02-12 Apoderado de tercero interviniente Consorcio Pavimento Plan Centro presenta recurso de reposicion contra el auto  de 9 de febrero de 2024. 14/02/2024 solicitud de expediente 19/02/2024 traslado de reposición y comunicación del traslado.(2024-05-23) Auto resuelve recurso de Reposiciòn WCA-No reponer el auto adiado 09 de febrero de 2024. Fíjese el día dieciocho 18 de junio de dos mil veinticuatro 2024 a las 09:00 de la mañana, para llevar a cabo la Audiencia inicial de que trata el artículo 180 del CPACA, la cual se realizará de manera virtual. 11-02-2025 Se radica poder. 11-02-2025 Se señala como nueva fecha para continuar con la audiencia de pruebas PRESENCIAL de que trata el artículo 181 del CPACA dentro de este asunto, el día dos (02) de abril de 2025 a las 8:00 de la mañana. Audiencia plazada. 28-08-2025, 8:00 am. Audiencia de pruebas. Se suspende, señala continuacion para el 28 de octubre de 2025, a las 9:00 a.m. Interrogatorio a Libardo Cuello y Testimonios de Jose Molina y Nestor Rojas Ribon. 28-10-2025 Asisto a audiencia de pruebas. Corre traslado para alegatos de conclusion.</t>
    </r>
    <r>
      <rPr>
        <b/>
        <sz val="7"/>
        <color rgb="FF000000"/>
        <rFont val="Aptos Narrow"/>
        <family val="2"/>
        <scheme val="minor"/>
      </rPr>
      <t xml:space="preserve"> 10-11-2025 Radico alegatos de conclusion. 11-11-2025 Consorcio Pavimento Plan Centro radica alegatos de conclusion. 13-11-2025 Recibe memorial on line de RODRIGO PAUL JIMENEZ MARTINEZ.</t>
    </r>
  </si>
  <si>
    <t>ETAPA PROBATORIA</t>
  </si>
  <si>
    <t>200013333005 2022 00074 00</t>
  </si>
  <si>
    <t>NEIDER JOSE SOSA OSPINA Y OTROS</t>
  </si>
  <si>
    <t>JUZGADO 9 ADMINISTRATIVO DEL CIRCUITO</t>
  </si>
  <si>
    <t>SETECIENTOS CINCUENTA Y DOS SALARIOS MINIMOS LEGALES MENSUALES VIGENTES (752)
$872.320.000</t>
  </si>
  <si>
    <t>Accidente de tránsito sufrido por la parte demandante, cuando el vehículo en el que se transpoartaba como pasajero, luego de salir de una curva, colisiona contra las barandas del "canal de panama", las cuales se introducen en el vehículo, y el mismo sufre un volcamiento y caída libre al interior del canal pluvial.</t>
  </si>
  <si>
    <r>
      <t xml:space="preserve">Mediante auto de fecha 26/10/2022, el juzgado 9 administrativo de valledupar, avoca el conocimiento del proceso, que se encontraba tramitando el Juzgado Quinto Administrativo del Circuito de Valledupar. 
(05/05/2023) auto admite reforma de la demanda. 
(11/05/2023) traslado reforma de la demanda 
(06-06-2023) traslado de excepciones
 (07/07/2023) auto admite llamamiento en garantía.
  (19/07/2023) se presenta contestación a la reforma de la demanda.
 (07/09/2023) se notifica auto que admite llamamiento en garantia 
(12/09/23) se le corre traslado de la demanda al llamado en garantia.
 (21/09/2023) notificación de auto que acepta llamamiento en garantia a CONSORCIO MALLA VIAL 44.
 (09/10/2023) solicitud de aclaración de auto del 06/07/2023.
 (02/11/2023) AUTO QUE RESUELVE ACLARACIÓN Y FIJA FECHA PARA EL 25 DE ENERO DE 2024 A LAS 8:30 23/01/2024 Otorgamiento de poder.
 2024-01-25, se llevo a cabo audiencia inicial de que trata el articulo 180 de la ley 1437 de 2011 y se fija como fecha para audiencia de pruebas el 10 de abril a las 8:30 AM.
2024-04-10 Se llevo a cabo la audiencia de pruebas y el juez estabalecio que  teniendo en cuenta la prueba decretada en la audiencia inicial del pasado 25 de enero de 2024, donde se ordenó el dictamen pericial para que se indicaran las condiciones de las barandas y de la vía donde ocurrió el accidente de tránsito donde resultó lesionado el señor Neider José Sosa Ospina, el término concedido ha finalizado para la obtención del experticio, por lo que se entiende y así se declara desistida la prueba, por no presentarla dentro del término, ni existir solicitud oportuna de prórroga del mismo.  El Despacho, se encuentra a la espera, de que realice el examen de la pérdida de capacidad laboral (PCL), emitido por la Junta de Calificación de invalidez, para lo cual la parte demandante adelanta las respectivas gestiones.
2024-10-09 Auto que Ordena Correr Traslado. AUTO ACEPTA DESISTIMIENTO PRUEBA Y CORRE TRASLADO DE ALEGATOS. </t>
    </r>
    <r>
      <rPr>
        <b/>
        <sz val="7"/>
        <color rgb="FF000000"/>
        <rFont val="Aptos Narrow"/>
        <family val="2"/>
        <scheme val="minor"/>
      </rPr>
      <t xml:space="preserve">12-02-2025 Se radicò poder. </t>
    </r>
    <r>
      <rPr>
        <sz val="7"/>
        <color rgb="FF000000"/>
        <rFont val="Aptos Narrow"/>
        <family val="2"/>
        <scheme val="minor"/>
      </rPr>
      <t xml:space="preserve">11/02/2025 RECIBE MEMORIALES ONLINE DE SMCC.  </t>
    </r>
    <r>
      <rPr>
        <b/>
        <sz val="7"/>
        <color rgb="FF000000"/>
        <rFont val="Aptos Narrow"/>
        <family val="2"/>
        <scheme val="minor"/>
      </rPr>
      <t>19-11-2025 Al despacho solicitud de impulso procesal</t>
    </r>
  </si>
  <si>
    <t>200013333006 2020 00131 00</t>
  </si>
  <si>
    <t>MONICA PATRICIA MARTINEZ SILVERA Y OTROS</t>
  </si>
  <si>
    <t xml:space="preserve">JUZGADO 06 ADMINISTRATIVO DEL CIRCUITO </t>
  </si>
  <si>
    <t>JUZGADO SEXTO ADMINISTRATIVO DE VALLEDUPAR</t>
  </si>
  <si>
    <t>10%*</t>
  </si>
  <si>
    <t>Los actores instauran reparación directa por un accidente motociclistico, ocasionado según ellas, por falta de señalización en una obra.</t>
  </si>
  <si>
    <r>
      <rPr>
        <sz val="7"/>
        <color rgb="FF000000"/>
        <rFont val="Aptos Narrow"/>
        <family val="2"/>
        <scheme val="minor"/>
      </rPr>
      <t>13/07/21 Admite demanda y ordena notificar a demandados. Pendiente consultar si se contestó la demanda. (19/10/2022) auto ordena emplazar la empresa ASSIGNIA INFRAESTRUCTURAS S.A. (23/03/23) se efectúa publicación en el registro nacional de emplazados. 27/04/2023 al despacho por haber vencido el término de publicación de emplazamiento (18/07/2023) auto nombra curador ad litem. (17/11/2023) Se envía acta de notifición de posesión curador ad-litem. (2024-02-09) Traslado De La Demanda para el curador ad litem. 20/03/2024 Contestación de demanda del curador ad litem. 16/04/2024 Auto ordena enviar proceso al juzgado 11 administrativo de valledupar 24/04/2024 Auto Avoca Conocimiento.  04-02-2025 Se radica poder.10-04-2025,9:00 am. Audiencia inicial. Aplazada. 09-05-2025, 9:00 am. Audiencia inicial. 11-04-2025 Por auto se reprograma para el dia viernes 09 de mayo de 2025, a partir de las 9:00 am. Señala el miercoles 2 de julio de 2025, a las 10:30 am. para audiencia de pruebas. 08-07-2025 Apoderado demandante radica alegatos de conclusion. 10-07-2025 Se presentan alegatos de conclusion. 18-07-2025 Ingresa al Despacho para sentencia. 25/11/2025 Sentencia a favor. Declara probada excepciones propuestas por la parte demandadada "Hecho exclusivo de la vinctima y/o de un tercero y ausencia  de nexo causal", niega pretensiones de la demanda. 1</t>
    </r>
    <r>
      <rPr>
        <b/>
        <sz val="7"/>
        <color rgb="FF000000"/>
        <rFont val="Aptos Narrow"/>
        <family val="2"/>
        <scheme val="minor"/>
      </rPr>
      <t>8-12-2025 Se concede recurso de apelacion interpuesto por la parte demandante.</t>
    </r>
  </si>
  <si>
    <t>SENTENCIA A FAVOR - PRIMERA INSTANCIA</t>
  </si>
  <si>
    <t>200013333001 2019 00267 00</t>
  </si>
  <si>
    <t>BERTHA DEL CARMEN CASTILLO RODRIGUEZ, LUIS FERNANDO AVENDAÑO CRISTANCHO, JOSE FRANCISCO ROYO CASTILLO, JUAN ANDRES SERRATO ROYO Y OTROS</t>
  </si>
  <si>
    <t xml:space="preserve">JUZGADO 09 ADMINISTRATIVO DEL CIRCUITO </t>
  </si>
  <si>
    <t>Los actores instauran reparación directa por un accidente oacasionadoa la señora Bertha Castillo Rodríguez presuntamente por falta de señalización al tropezar con una formaleta abandonada en la calle 52 con carrera 27. el 6 de Agosto de 2018.</t>
  </si>
  <si>
    <r>
      <t xml:space="preserve"> 02/02/2024 )Auto fija fecha de audiencia inicial el 19 de febrero de 2024 a las 8:30 am. (2024-02-16) Solicitud aplazamiento de la audiencia. No se realizó audiencia. 2024-03-19 Auto Nombra Curador Ad - Litem para la sociedad ASSIGNIA INFRAESTRUCTURA S.A.S. 11/04/2024 Auto fja fecha de audiencia para el 06 de junio de 2024 a las 9:00 AM. 13-02-2025 Se radica poder. 26-02-2025 Al Despacho. Sin novedad. </t>
    </r>
    <r>
      <rPr>
        <b/>
        <sz val="7"/>
        <color rgb="FF000000"/>
        <rFont val="Aptos Narrow"/>
        <family val="2"/>
        <scheme val="minor"/>
      </rPr>
      <t>12/12/2025 Paso al despacho solicitud verbal de impulso procesal.</t>
    </r>
  </si>
  <si>
    <t>200013333004 2019 00200 00/ 200013333004201900200 01</t>
  </si>
  <si>
    <t>CARLOS ALBERTO JARAMILLO PALOMINO, LIBIA VICTORIA PALOMINO LOPEZ, CESAR AUGUSTO JARAMILLO PALOMINO, OLGA LUCIA JARAMILLO PALOMINO Y GINA JULIETH MOLINA ARIAS</t>
  </si>
  <si>
    <t>JUZGADO 09 ADMINISTRATIVO DEL CIRCUITO</t>
  </si>
  <si>
    <t>TRIBUNAL ADMINISTRATIVO DEL CESAR, CARMEN DALIS ARGOTE</t>
  </si>
  <si>
    <t>Carlos Alberto Jaramillo sufre accidente el 9 de marzo de 2018 en su vehículo supuestamente por un hueco del alcantarillado en la Avenida Fundación. Ocasionandole daños personales al señor y a su vehículo.</t>
  </si>
  <si>
    <t>SENTENCIA DE 1RA. INST. EN CONTRA - RECURSO DE APELACION</t>
  </si>
  <si>
    <t>20001 33 33 006 2023 00435 00</t>
  </si>
  <si>
    <t>ROBERT ALEXANDER SILVA, MANUEL GREGORIO DE HOYOS, VIRGILIO SEQUEDA Y OTROS</t>
  </si>
  <si>
    <t>SISTEMA INTEGRADO DE TRANSPORTE DE VALLEDUPAR S.A.S. CONSORCIO EQUIOBRAS, NACIONAL DE SEGUROS S.A.S.</t>
  </si>
  <si>
    <t xml:space="preserve">JUZGADO 4 ADMINISTRATIVO DEL CIRCUITO </t>
  </si>
  <si>
    <t>JUZGADO 06 ADMINISTRATIVO DEL CIRCUITO</t>
  </si>
  <si>
    <t>Los demandantes pretenden que se reparen los daños materiales e inmateriales ocasionados a MANUEL DE JESUS HOYOS (victima - fallecido) el dia  6 de julio de 2018 en una obra de construccion en la cra. 27 CO 017-2018</t>
  </si>
  <si>
    <r>
      <t>20001333300620230043500 RADICADO
2024-02-14 Auto admite demanda LOSAUTO ADMITE DEMANDA
2024-04-05 Traslado De La Demanda Art. 172 Ley 1437 del 2011 AHC-SE CORRE TRASLADO DE LA DEMANDA POR UN TÉRMINO DE 30 DÍAS.
2024-05-22 Apoderado SIVA SAS da contestación a demanda.
2024-06-12 Al Despacho EQR-POR HABER VENCIDO EL TERMINO DE TRASLADO PARA CONTESTACION DENTRO DEL MISMO SE ALLEGO ESCRITO DE CONTESTACION DEL SIVA PROPONIENDO EXCEPCIONES, ASIMISMO SE INFORMA SE ALLEGO ESCRITO DE LLAMAMIENTO EN GARANTIA A MACIONAL DE SEGUROS S.A Y COSORCIO EQUIOBRAS VALLEDUPAR. SE ACREDITO EL ENVIO DEL ESCRITO DE CONTESTACION A LA CONTRAPARTE. 07-02-2025 Se radica poder.  18-09-2025 ADMITE LLAMAMIENTO EN GARANTIA QUE HICIERA SIVA S.A.S. A a la aseguradora NACIONAL DE SEGUROS S.A. y al CONSORCIO EQUIOBRAS VALLEDUPAR. 15-10-2025 NOTIFICACION LLAMAMIENTO EN GARANTIA. ACUSE DE RECIBO.15/10/2025 Envió de Notificación del Auto admite llamamiento en garantia. 16/10/2025 Traslado del llamado en garantia.</t>
    </r>
    <r>
      <rPr>
        <b/>
        <sz val="7"/>
        <color rgb="FF000000"/>
        <rFont val="Aptos Narrow"/>
        <family val="2"/>
        <scheme val="minor"/>
      </rPr>
      <t xml:space="preserve"> 10/11/2025 Al Despacho.</t>
    </r>
  </si>
  <si>
    <t>20001 33 33 004 2023 00518 00</t>
  </si>
  <si>
    <t>GASEM HUSEIN RAHAL AYRAM</t>
  </si>
  <si>
    <t>JUZGADO CUARTO ADMINISTRATIVO DEL CIRCUITO DE VALLEDUPAR</t>
  </si>
  <si>
    <t>El señor GASEM HUSEIN RAHAL AYRAM, es propietario del establecimiento de comercio de la Panadería Árabe, en su calidad de arrendatario, se encontraba ubicado en carrera 9 número 14-94 barrio centro, además pagaba los servicios públicos de energía,  de acueducto y alcantarillado, el servicio de gas y el servicio telefonía de su establecimiento de comercio desde el enero del 2020 hasta junio del 2021, a pesar de que el local se encontraba cerrado por la obra pública de la construcción de la malla vial del centro histórico de la ciudad de Valledupar (obras No. CCOC-056-2019 con fecha 12 de agosto del 2019, ) y que esto le genero pérdidas económicas de su negocio porque se demoró 10 meses más del plazo que fue notificado para la terminación de la ejecución de la obra.</t>
  </si>
  <si>
    <r>
      <t>01/12/2023 Se admite demanda.
08/03/2024  se da Traslado De La Demanda Art. 172 Ley 1437 del 2011
25/04/2024 Se radica contestación de la demanda 
29/04/2024   En cumplimiento de lo dispuesto por el Consejo Seccional de la Judicatura Cesar en el Acuerdo No. CSJCEA24-30 del 11 de abril de 2024,  se ordena remitir el proceso de la referencia al Juzgado Décimo Administrativo de Valledupar, para que asuma su conocimiento y continúe con el trámite del mismo.  13-06-2024 Avoca conocimiento. 11-02-2025 Se radica poder. 21-03-2025 Se autoriza acceso al sistema SAMAI. 05-08-2025 Se notifica a SEGUROS MUNDIAL  auto del 28/07/2025 que admite llamamiento en garantia. 08-08-2025 Corre traslado llamamiento en garantia. 20-08-2025 Allega contestacion de demanda. 21-08-2025 Allega contestacion de demanda. 21-08-2025 Seguros Generales Suramericana contesta demanda.</t>
    </r>
    <r>
      <rPr>
        <b/>
        <sz val="7"/>
        <color rgb="FF000000"/>
        <rFont val="Aptos Narrow"/>
        <family val="2"/>
        <scheme val="minor"/>
      </rPr>
      <t xml:space="preserve"> 08-09-2025 Al despacho.</t>
    </r>
  </si>
  <si>
    <t>200013333001 2023 00510 00  / 200013333003 2023 00472 00</t>
  </si>
  <si>
    <t>ENRIQUE FERIZ PEREZ, NUBIA PEREZ PEREZ</t>
  </si>
  <si>
    <t>JUZGADO PRIMERO ADMINISTRATIVO DEL CIRCUITO DE VALLEDUPAR</t>
  </si>
  <si>
    <t xml:space="preserve">El demandado alega una afectación por la interrupción del funcionamiento de su local por la demora que presentó, la ejecución del contrato No. CCOC - 056 - 2019. </t>
  </si>
  <si>
    <r>
      <rPr>
        <sz val="7"/>
        <color theme="1"/>
        <rFont val="Aptos Narrow"/>
        <family val="2"/>
        <scheme val="minor"/>
      </rPr>
      <t xml:space="preserve">(27/11/2023) Auto admite demanda. 11/04/2024 Contestación de demanda 15/04/2024 Remite proceso al juzgado 10 del circuito de valledupar 24/04/2024 Auto avoca conocimiento. 11-02-2025 Se radica poder. 08-08-2025 Auto admite llamamientos en garantia que hicieran las demandadas. SIVA S.A.S llamo en garantia a SEGUROS DEL ESTADO S.A. y CONSORCIO PAVIMENTO PLAN CENTRO. Ordena notificar y reconoce personeria a SMCC. 03-09-2025 GILMA NATALIA LUJAN JARAMILLO presenta memorial. 11/09/2025 Recibe memorial on line ALEXANDER GOMEZ PEREZ. 15/09/2025 Recibe memorial on line ANGIE CAROLINA VARGAS. 16/09/2025 Se allega poder ALEXANDER GOMEZ PEREZ. 16/09/2025 Se recibe memorial on line ALVARO STEVENS OCHOA DIAZ. 16/09/2025 TRASLADO DE EXCEPCIONES Del 17 al 19 de septiembre de 2025. 17/09/2025 Se recibe memorial on line RAIMUNDO REDONDO MOLINA. </t>
    </r>
    <r>
      <rPr>
        <b/>
        <sz val="7"/>
        <color theme="1"/>
        <rFont val="Aptos Narrow"/>
        <family val="2"/>
        <scheme val="minor"/>
      </rPr>
      <t>23/09/2025 Al Despacho por haber vencido termino para reforma a demanda.</t>
    </r>
  </si>
  <si>
    <t>200013333003 2021 00271 00</t>
  </si>
  <si>
    <t>DARIO FRANCISCO ARIZA MADROÑERO, JUAN CAMILO ARIZA MARSHALL Y OTROS</t>
  </si>
  <si>
    <t>SIVA S.A.S Y MUNICIPIO DE VALLEDUPAR</t>
  </si>
  <si>
    <t>JUZGADO 03 ADMINISTRATIVO DEL CIRCUITO / JUZGADO 10 ADMINISTRATIVO DEL CIRCUITO</t>
  </si>
  <si>
    <t xml:space="preserve"> JUZGADO 10 ADMINISTRATIVO DEL CIRCUITO</t>
  </si>
  <si>
    <t>Cierre del establecimiento de comercio denomidado local comercial-bar-restaurante "Plaza mayor", que funcionó frente a la plaza Alfonso Lopez por la ejecución y desarrollo de la obras públicas "CONSTRUCCION DE PROYECTOS ESTRATÉGICOS DEL MUNICIPIO DE VALLEDUPAR -
RENOVACION PLAZA ALFONSO LÓPEZ Y PEATONALIZACIÓN DE ACCESOS, REPOSICIÓN Y AMPLIACION DE REDES DE ACUEDUCTO, ALCANTARILLADO SANITARIO Y PLUVIAL DEL CENTRO HISTÓRICO DE LA CIUDAD DE VALLEDUPAR, DEPARTAMENTO DEL CESAR, CONSTRUCCION DE LA MALLA VIAL Y ESPACIO PUBLICO DEL CENTRO HISTORICO DE VALLEDUPAR PARA LA PUESTA EN MARCHA DEL SISTEMA ESTRATEGICO DE TRANSPORTE PUBLICO COLECTIVO DE LA CIUDAD DE VALLEDUPAR DEPARTAMENTO DEL CESAR " cuya ejecución ocasionó un perjuicio material y moral a los hoy demandantes.</t>
  </si>
  <si>
    <r>
      <rPr>
        <sz val="7"/>
        <color theme="1"/>
        <rFont val="Aptos Narrow"/>
        <family val="2"/>
        <scheme val="minor"/>
      </rPr>
      <t>24/08/23 se radica contestación de la demanda. 30/08/23 se notifica auto admisorio de la Demanda del 13 de marzo 2023 15/04/2024 auto ordena enviar el proceso al juzgado 10 administrativo de valledupar. 22/04/2024 Cambio de ponente. 09/05/2024 Auto avoca conocimiento. 11-02-2025 Se radica poder. 21-03-2025 el Juzg. 10 Adm. por auto fijo el día siete (07) de mayo de 2025, a las 09:00 a.m. para la celebración de la audiencia inicial y me reconoce personeria juridica. 30-03-2025 Remite link de la reunion. 29-04-2025 Cita a audiencia inicial.04-05-2025 Señala audiencia inicial para el 23-05-2025, a las 10:00 a.m. 22-05-2025 Cancela la audiencia porque se advierte que no existe en el expediente pronunciamiento sobre el llamamiento en garantia que hiciera el aporderado judicial  del SIVA. 29-05-2025 Ingresa al Despacho. Sin novedad.23/10/2025 RECIBE MEMORIALES ONLINE El Señor(a):YURITZA AMAYA PEREZ. 26-11-2025 Por secretaria, requerir a los demandantes para que designen nuevo apoderado judicial. 27/11/2025 Se comunica:Auto de tramite de fecha 26/11/2025.</t>
    </r>
    <r>
      <rPr>
        <b/>
        <sz val="7"/>
        <color theme="1"/>
        <rFont val="Aptos Narrow"/>
        <family val="2"/>
        <scheme val="minor"/>
      </rPr>
      <t xml:space="preserve"> 10/12/2025 Se envia OFICIO GJ N 838 Requiriendo a la parte. </t>
    </r>
  </si>
  <si>
    <t>200012333000 2022 00270 00</t>
  </si>
  <si>
    <t>GLORIA MERCEDES PIMIENTA DE NARAJO (GLORIA MERCEDES NARANJO DE PIMIENTA) MAURICIO ALBERTO, ROSANGELA Y JAVIER PIMIENTA NARANJO</t>
  </si>
  <si>
    <t xml:space="preserve">TRIBUNAL ADMINISTRATIVO  DEL CESAR </t>
  </si>
  <si>
    <t>$1.354.072.114,oo</t>
  </si>
  <si>
    <t>Ocupación de una franja de terreno de propiedad del Señor Alberto Pimienta Cotes, para construir una obra pública consistente en la construcción de la malla vial y espacio publico (calzada, bordillo y andenes) de la Diagonal 10 entre carrera 45 y la conexión con la Calle 6, para la implementación del Sistema Estratégico de Transporte Público de Pasajeros de la ciudad de Valledupar – S.E.T.P.</t>
  </si>
  <si>
    <r>
      <t xml:space="preserve"> 2024-07-04 Auto admite demanda ATR-SE ADMITE LA DEMANDA
2024-07-17 Traslado Contestar Demanda - Oralidad ALR-INCIA 17 DE JULIO - VENCE 29 DE AGOSTO DE 2024.
2024-07-17 Termino Reformar Demanda - Oralidad ALR-INICIA 30 DE AGOSTO - 12 DE SEPTIEMBRE DE 2024.
2024-08-29 El apoderado de SIVA SAS presenta contestación de la demanda
2024-09-16 Traslado de Excepciones - Oralidad ALR-INICIA 16 DE SEPTIEMBRE - VENCE 18 DE SEPTIEMBRE DE 2024.
2024-09-23 AL DESPACHO ALR-Ingresa al Despacho expediente digital informando que se dio cumplimiento al auto admisorio de fecha 4 de julio de 2024. 6-02-2025 ADMÍTASE el llamamiento en garantía formulado por el apoderado de la parte demandada SIVA SAS, a la sociedad SEGUROS CONFIANZA S.A. 10-02-2025 Se radica poder. 18-02-2025 Notifica auto del 6-02-2025 por el cual se admite el llamamiento en garantia a SEGUROS CONFIANZA S.A. 19-03-2025 Corre traslado de excepciones. 02-04-2025 Al Despacho. 05-05-2025 Al Despacho.</t>
    </r>
    <r>
      <rPr>
        <b/>
        <sz val="7"/>
        <color rgb="FF000000"/>
        <rFont val="Calibri"/>
        <family val="2"/>
      </rPr>
      <t xml:space="preserve">11-09-2025 Por auto se señalò el 7 de noviembre de 2025, a las 11:00 am. para realizacion de audiencia inicial no presencial.13/09/2025 RECIBE MEMORIALES ONLINE El Señor(a):YINA PAOLA MEDINA TRUJILLO. </t>
    </r>
    <r>
      <rPr>
        <sz val="7"/>
        <color rgb="FF000000"/>
        <rFont val="Calibri"/>
        <family val="2"/>
      </rPr>
      <t>E</t>
    </r>
    <r>
      <rPr>
        <b/>
        <sz val="7"/>
        <color rgb="FF000000"/>
        <rFont val="Calibri"/>
        <family val="2"/>
      </rPr>
      <t>n audiencia se señala el 30 de enero de 2026, a las 10:00 am. para audiencia de pruebas.</t>
    </r>
  </si>
  <si>
    <t xml:space="preserve">CONTROVERSIAS CONTRACTUALES </t>
  </si>
  <si>
    <t xml:space="preserve">	200012333003 2018 00173 00</t>
  </si>
  <si>
    <t xml:space="preserve">CICON S.A.S, KMA CONSTRUCCIONES S.A.S. Y CONSORCIO SISTEMAS ESTRATEGICOS DE TRANSPORTE </t>
  </si>
  <si>
    <t>TRIBUNAL ADMINISTRATIVO</t>
  </si>
  <si>
    <t>QUE SE DECLARE LA NULIDAD DE LA RESOLUCION No. 147 DE FECHA 25 DE SEPTIEMBRE DE 2017,  DICTADA DENTRO DEL PROCEDIMIENTO TENDIENTE AL INCUMPLIMIENTO GRAVE DE LAS OBLIGACIONES CON TRACTUALES DENTRO DE LA EJECUCIÓN DEL CONTRA TO DE OBRA PÚBLICA No. CO-040-2014, LA RESOLUCION No. 052 DE FECHA 13 DE ABRIL DE 2018 Y SE CONDENE A LA DEMANDADA.</t>
  </si>
  <si>
    <r>
      <rPr>
        <sz val="7"/>
        <color rgb="FF000000"/>
        <rFont val="Aptos Narrow"/>
        <family val="2"/>
        <scheme val="minor"/>
      </rPr>
      <t>23/09/21 admite reforma de demanda. 11/11/21 Pasa al despacho para resolver solicitud de llamamiento en garantía. (05/03/2023) pasa al despacho ponunciamiento respecto a las excepcione propuestas y solicitud de pruebas. 2024-05-20. Auto ordena remitir el presente proceso al Despacho 06 de este Tribunal, para que asuma su conocimiento la doctora CARMEN DALIS ARGOTE SOLANO, por redistribución realizada por el Consejo Superior de la Judicatura. 2024-05-22. Al despacho para que el nuevo magistrado avoque conocimiento. 03.02.2025 Se radica poder. 21-02-2025 Al despacho. 25-04-2025 Reconoce personeria judicial a SMCC. La parte dte presenta solicitud de acumulacion de proceso. 15.05.2025 Previo a pronunciarse sobre la acumulación de procesos solicitada por el apoderado judicial de la parte actora, se requiere al Despacho 04 de esta Corporación para que informe la etapa en la que se encuentra el proceso distinguido con radicado No 20001233300020220026300; asimismo, indique cuáles son las pretensiones de la demanda y las partes procesales que integran el litigio.29-05-2025 DECRETAR LA ACUMULACIÓN de los procesos radicados No. 20001233300320180017300 que cursa actualmente en este Despacho y el No. 20001233300020220026300 que se encuentra en trámite en el Despacho 04 de este Tribunal, para ser tramitados de forma conjunta por este Despacho.29-05-2025 decreta acumulación de los procesos con radicado NO. 2018- 00173 seguido por CICON SA.S.A contra SIVA S.A.S. con el radicado NO. 2022-00263.Sin novedad.
05-06-2025  Remite proceso al Despacho 06 a cargo de la Mag. Carmen Dalis Argote.02/10/2025 AUTO ADMITE INTERVENCION.  02/10/2025 A LA SECRETARIA - PARA NOTIFICAR AUTO QUE ADMITE INTERVENCION.  02/10/2025 FIJACION ESTADO. 03/10/2025 ENVIO DE COMUNICACIÓN AUTO QUE ADMITE INTERVENCION. 07/10/2025 OFICIOS- 16/10/2025 RECIBE MEMORIALES ONLINE El Señor(a):JANINE LIZETH ARZUAGA ESCOBAR. 22/10/2025  Recepcion de memorial NOD-La apoderada de Consorcio INTERSIVA. 04/11/2025 Al Despacho. 21/11/2025 Recibe memorial on line - JANINE LIZETH ARZUAGA ESCOBAR</t>
    </r>
    <r>
      <rPr>
        <b/>
        <sz val="7"/>
        <color rgb="FF000000"/>
        <rFont val="Aptos Narrow"/>
        <family val="2"/>
        <scheme val="minor"/>
      </rPr>
      <t xml:space="preserve"> .21/11/2025 Se ingresa al Despacho.
</t>
    </r>
  </si>
  <si>
    <t>JOSE HILARIO GARCIA OJEDA</t>
  </si>
  <si>
    <t>PROCURADORES JUDICIALES PARA ASUNTOS ADMINISTRATIVOS</t>
  </si>
  <si>
    <t>NO ESTIMA</t>
  </si>
  <si>
    <t>Contrato realidad, en virtud de diversos contratos de prestación de servicios celebrados entre el señor Jose Hilario Garcia y el SIVA SAS.</t>
  </si>
  <si>
    <t>Por auto, se admite solicitud y se fija fecha para audiencia el 5 de noviembre de 2025 a las 10:00 p.m. 05-11-2025 Audiencia fallida por falta de animo conciliatorio.</t>
  </si>
  <si>
    <t>CONCILIACION EXTRA PROCESAL</t>
  </si>
  <si>
    <t>TUTELA</t>
  </si>
  <si>
    <t>20001233900120150050400</t>
  </si>
  <si>
    <t>TOBIAS DAZA TOVAR Y OTROS</t>
  </si>
  <si>
    <t>CONSEJO DE ESTADO SALA DE LO CONTENCIOSO ADMINISTRATIVO</t>
  </si>
  <si>
    <t>CONSEJO DE ESTADO, SALA DE LO CONTENCIOSO ADMINISTRATIVO, SECCION TERCERA, SUBSECCION C</t>
  </si>
  <si>
    <t>ACCION DE TUTELA PRIMERA INSTANCIA, DECRETO 1983 DE 30 DE NOVIEMBRE DE 2017, CONTRA EL TRIBUNAL ADMINISTRATIVO DEL CESAR, POR PRESUNTA VULNERACION DE DERECHOS Y GARANTIAS FUNDAMENTALES, DENTRO DE LA R.D. 20001-23-39-001-2015-00504-00 (DEBIDO PROCESO)CONTRA FALLO DEL 13 DE JUNIO DE 20025</t>
  </si>
  <si>
    <t xml:space="preserve">11/04/2025 RADICA ACCION DE TUTELA. 06/05/2025 ADMITE TUTELA. 13/06/2025 FALLO. 18/12/2025 CONCEDE IMPUGNACION.
</t>
  </si>
  <si>
    <t xml:space="preserve">EL PROCESO FUE ARCHIVADO DEFINITIVAMENTE EL 19 DE ABRIL DE 2024,  POR LO QUE SE DEBE VIGILAR EL TRÁMITE DEL INCIDENTE FORMULADO. 
FALLO  A FAVOR </t>
  </si>
  <si>
    <t>Fecha: 14-01-2026</t>
  </si>
  <si>
    <t>ALEGATOS DE CONCLUSION</t>
  </si>
  <si>
    <t>26/05/21 Traslado de la demanda. Se contestó la demanda. // Remite juzgado 9 administrativo de valledupar.  (16/02/2023) Auto da traslado de las excepciones
 (20/04/2023) auto fija fecha audiencia inicial para el 18 de Julio de 2023 10:00 AM
 (30/07/2023) Requerimiento judicial al SIVA. (10/08/23) se contestó el requerimiento.
 08/11/2023 se presentaron alegatos.
 14/11/2023 al despacho para fallo
 (2024-02-07) Recurso contra auto que resolvió negar la solicitud de integración de litisconsorcio
 (2024-02-12) Traslado Reposición - Art. 319 CGP MMB-Traslado recurso de reposicion contra auto de fecha 01 02 2024. 
2024-02-15 Al Despacho - Paso al despacho recurso de reposición en contra del auto de fecha 01 de febrero de 2024, por parte de la demandada SIVA. 
2024-10-03 Auto resuelve recurso de Reposiciòn REPONER el auto de fecha 01 de febrero de 2024, en consecuencia, VINCÚLESE en calidad de litisconsorte necesario, al CONSORCIO EQUIOBRAS VALLEDUPAR.
30-01-2025 Corre traslado para alegatos de conclusion. 06.02.2025 Se radica poder. 13-02-2025 Se radican alegatos de conclusion.19-02-2025 Al Despacho para sentencia. 28-07-2025 Notifica sentencia del 23-07-2025 donde declara no probadas las excepciones propuestas, declara administrativa y patrimonialmente responsable al SIVA, MUNICIPIO DE VALLEDUPAR Y CONSORCIO EQUIOBRAS a pagar perjuicios materiales por $9.394.594 gastos para restituir el vehiculo al estado en el que estaba antes del accidente. 05-08-2025 SIVA S.A.S. interpone recurso de apelacion. 15-08-2025 Apoderado Alcaldia de Valledupar interpone recurso de apelacion contra sentencia. 29-08-2025 Concede recurso de apelacion. 16/09/2025 Recepción de expediente en secretaria / tribunal - ACTA REPARTO TRIBUNAL.02-10-2025 Admite recurso de apelacion contra sentencia del 23 de julio de 2025. 29/08/2025 Envio comunicacion. 10/09/2025 Envio a otros Despachos. 16/09/2025 Recepción de expediente en secretaria / tribunal. 15-10-2025 Al despacho para sentencia de segunda instancia.</t>
  </si>
  <si>
    <t>200013333001 20250021000</t>
  </si>
  <si>
    <t>200013333011 2025 00205 00</t>
  </si>
  <si>
    <t>TIPO DE PROCESO</t>
  </si>
  <si>
    <t>NO. DE PROCESOS</t>
  </si>
  <si>
    <t>CUANTIA PROCESOS</t>
  </si>
  <si>
    <t>ACCION POPULAR</t>
  </si>
  <si>
    <t>ORDINARIO LABORAL</t>
  </si>
  <si>
    <t>TOTAL</t>
  </si>
  <si>
    <t>0</t>
  </si>
  <si>
    <t>NULIDAD Y RESTABL. DEL DERECHO</t>
  </si>
  <si>
    <t>12</t>
  </si>
  <si>
    <t>1</t>
  </si>
  <si>
    <t>%</t>
  </si>
  <si>
    <t xml:space="preserve">NULIDAD Y RESTABLEC. DEL DERECHO (3) </t>
  </si>
  <si>
    <t>REPARACION DIRECTA (12)</t>
  </si>
  <si>
    <t>CONTROVERSIAS CONTRACTUALES (1)</t>
  </si>
  <si>
    <t>PROMEDIO PROBABILIDAD DE PERDIDA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</si>
</sst>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6" formatCode="&quot;$&quot;\ #,##0;[Red]\-&quot;$&quot;\ #,##0"/>
    <numFmt numFmtId="8" formatCode="&quot;$&quot;\ #,##0.00;[Red]\-&quot;$&quot;\ #,##0.00"/>
    <numFmt numFmtId="44" formatCode="_-&quot;$&quot;\ * #,##0.00_-;\-&quot;$&quot;\ * #,##0.00_-;_-&quot;$&quot;\ * &quot;-&quot;??_-;_-@_-"/>
  </numFmts>
  <fonts count="21">
    <font>
      <sz val="11"/>
      <color theme="1"/>
      <name val="Aptos Narrow"/>
      <family val="2"/>
      <scheme val="minor"/>
    </font>
    <font>
      <sz val="11"/>
      <color theme="1"/>
      <name val="Aptos Narrow"/>
      <family val="2"/>
      <scheme val="minor"/>
    </font>
    <font>
      <sz val="8"/>
      <color theme="1"/>
      <name val="Aptos Narrow"/>
      <family val="2"/>
      <scheme val="minor"/>
    </font>
    <font>
      <b/>
      <sz val="8"/>
      <color theme="1"/>
      <name val="Aptos Narrow"/>
      <family val="2"/>
      <scheme val="minor"/>
    </font>
    <font>
      <b/>
      <u/>
      <sz val="8"/>
      <name val="Aptos Narrow"/>
      <family val="2"/>
      <scheme val="minor"/>
    </font>
    <font>
      <b/>
      <u/>
      <sz val="7"/>
      <name val="Aptos Narrow"/>
      <family val="2"/>
      <scheme val="minor"/>
    </font>
    <font>
      <sz val="8"/>
      <color rgb="FF000000"/>
      <name val="Aptos Narrow"/>
      <family val="2"/>
      <scheme val="minor"/>
    </font>
    <font>
      <sz val="7"/>
      <color rgb="FF000000"/>
      <name val="Aptos Narrow"/>
      <family val="2"/>
      <scheme val="minor"/>
    </font>
    <font>
      <b/>
      <sz val="7"/>
      <color rgb="FF000000"/>
      <name val="Aptos Narrow"/>
      <family val="2"/>
      <scheme val="minor"/>
    </font>
    <font>
      <b/>
      <sz val="8"/>
      <color rgb="FF000000"/>
      <name val="Aptos Narrow"/>
      <family val="2"/>
      <scheme val="minor"/>
    </font>
    <font>
      <sz val="7"/>
      <color theme="1"/>
      <name val="Aptos Narrow"/>
      <family val="2"/>
      <scheme val="minor"/>
    </font>
    <font>
      <sz val="7"/>
      <color theme="1"/>
      <name val="Arial Narrow"/>
      <family val="2"/>
    </font>
    <font>
      <b/>
      <sz val="7"/>
      <color theme="1"/>
      <name val="Aptos Narrow"/>
      <family val="2"/>
      <scheme val="minor"/>
    </font>
    <font>
      <u/>
      <sz val="7"/>
      <color rgb="FF000000"/>
      <name val="Aptos Narrow"/>
      <family val="2"/>
      <scheme val="minor"/>
    </font>
    <font>
      <b/>
      <sz val="7"/>
      <color rgb="FF000000"/>
      <name val="Calibri"/>
      <family val="2"/>
    </font>
    <font>
      <sz val="7"/>
      <color rgb="FF000000"/>
      <name val="Calibri"/>
      <family val="2"/>
    </font>
    <font>
      <sz val="6"/>
      <color rgb="FF000000"/>
      <name val="Aptos Narrow"/>
      <family val="2"/>
      <scheme val="minor"/>
    </font>
    <font>
      <sz val="6"/>
      <color theme="1"/>
      <name val="Aptos Narrow"/>
      <family val="2"/>
      <scheme val="minor"/>
    </font>
    <font>
      <b/>
      <sz val="6"/>
      <color rgb="FF000000"/>
      <name val="Aptos Narrow"/>
      <family val="2"/>
      <scheme val="minor"/>
    </font>
    <font>
      <b/>
      <sz val="11"/>
      <color theme="1"/>
      <name val="Aptos Narrow"/>
      <family val="2"/>
      <scheme val="minor"/>
    </font>
    <font>
      <sz val="10"/>
      <color theme="1"/>
      <name val="Aptos Narrow"/>
      <family val="2"/>
      <scheme val="minor"/>
    </font>
  </fonts>
  <fills count="9">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4" tint="0.39997558519241921"/>
        <bgColor indexed="64"/>
      </patternFill>
    </fill>
    <fill>
      <patternFill patternType="solid">
        <fgColor rgb="FF92D050"/>
        <bgColor indexed="64"/>
      </patternFill>
    </fill>
    <fill>
      <patternFill patternType="solid">
        <fgColor theme="0"/>
        <bgColor rgb="FF000000"/>
      </patternFill>
    </fill>
    <fill>
      <patternFill patternType="solid">
        <fgColor rgb="FFFFFF00"/>
        <bgColor indexed="64"/>
      </patternFill>
    </fill>
    <fill>
      <patternFill patternType="solid">
        <fgColor theme="5" tint="0.3999755851924192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64">
    <xf numFmtId="0" fontId="0" fillId="0" borderId="0" xfId="0"/>
    <xf numFmtId="0" fontId="2" fillId="2" borderId="2" xfId="0" applyFont="1" applyFill="1" applyBorder="1" applyAlignment="1">
      <alignment horizontal="center" wrapText="1"/>
    </xf>
    <xf numFmtId="0" fontId="2" fillId="0" borderId="0" xfId="0" applyFont="1" applyAlignment="1">
      <alignment wrapText="1"/>
    </xf>
    <xf numFmtId="0" fontId="0" fillId="0" borderId="0" xfId="0" applyAlignment="1">
      <alignment wrapText="1"/>
    </xf>
    <xf numFmtId="0" fontId="2" fillId="2" borderId="5" xfId="0" applyFont="1" applyFill="1" applyBorder="1" applyAlignment="1">
      <alignment horizontal="center" wrapText="1"/>
    </xf>
    <xf numFmtId="0" fontId="3" fillId="2" borderId="7" xfId="0" applyFont="1" applyFill="1" applyBorder="1" applyAlignment="1">
      <alignment horizont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justify" vertical="center" wrapText="1"/>
    </xf>
    <xf numFmtId="44" fontId="5" fillId="2" borderId="11" xfId="0" applyNumberFormat="1" applyFont="1" applyFill="1" applyBorder="1" applyAlignment="1">
      <alignment horizontal="center" vertical="center" wrapText="1"/>
    </xf>
    <xf numFmtId="0" fontId="5" fillId="2" borderId="12" xfId="0" applyFont="1" applyFill="1" applyBorder="1" applyAlignment="1">
      <alignment horizontal="justify" vertical="center" wrapText="1"/>
    </xf>
    <xf numFmtId="0" fontId="5" fillId="2" borderId="13" xfId="0" applyFont="1" applyFill="1" applyBorder="1" applyAlignment="1">
      <alignment horizontal="justify" vertical="top" wrapText="1"/>
    </xf>
    <xf numFmtId="0" fontId="4" fillId="3" borderId="15"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2" fillId="2" borderId="0" xfId="0" applyFont="1" applyFill="1" applyAlignment="1">
      <alignment wrapText="1"/>
    </xf>
    <xf numFmtId="0" fontId="0" fillId="2" borderId="0" xfId="0" applyFill="1" applyAlignment="1">
      <alignment wrapText="1"/>
    </xf>
    <xf numFmtId="0" fontId="6" fillId="2" borderId="5"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4" borderId="1" xfId="0" applyFont="1" applyFill="1" applyBorder="1" applyAlignment="1">
      <alignment horizontal="justify" vertical="center" wrapText="1"/>
    </xf>
    <xf numFmtId="0" fontId="7" fillId="2" borderId="1" xfId="0" applyFont="1" applyFill="1" applyBorder="1" applyAlignment="1">
      <alignment horizontal="justify" vertical="top" wrapText="1"/>
    </xf>
    <xf numFmtId="44" fontId="7" fillId="2" borderId="1" xfId="0" applyNumberFormat="1" applyFont="1" applyFill="1" applyBorder="1" applyAlignment="1">
      <alignment horizontal="center" vertical="center" wrapText="1"/>
    </xf>
    <xf numFmtId="9" fontId="7" fillId="2" borderId="1" xfId="0" applyNumberFormat="1" applyFont="1" applyFill="1" applyBorder="1" applyAlignment="1">
      <alignment horizontal="center" vertical="center" wrapText="1"/>
    </xf>
    <xf numFmtId="0" fontId="7" fillId="2" borderId="1" xfId="0" applyFont="1" applyFill="1" applyBorder="1" applyAlignment="1">
      <alignment horizontal="justify" vertical="center" wrapText="1"/>
    </xf>
    <xf numFmtId="0" fontId="8" fillId="2" borderId="1" xfId="0" applyFont="1" applyFill="1" applyBorder="1" applyAlignment="1">
      <alignment horizontal="justify" vertical="top" wrapText="1"/>
    </xf>
    <xf numFmtId="0" fontId="9" fillId="2" borderId="1" xfId="0" applyFont="1" applyFill="1" applyBorder="1" applyAlignment="1">
      <alignment horizontal="center" vertical="center" wrapText="1"/>
    </xf>
    <xf numFmtId="0" fontId="12" fillId="4" borderId="1" xfId="0" applyFont="1" applyFill="1" applyBorder="1" applyAlignment="1">
      <alignment horizontal="justify" vertical="center"/>
    </xf>
    <xf numFmtId="6" fontId="7" fillId="2" borderId="1" xfId="0" applyNumberFormat="1" applyFont="1" applyFill="1" applyBorder="1" applyAlignment="1">
      <alignment horizontal="center" vertical="center" wrapText="1"/>
    </xf>
    <xf numFmtId="0" fontId="8" fillId="2" borderId="1" xfId="0" applyFont="1" applyFill="1" applyBorder="1" applyAlignment="1">
      <alignment horizontal="justify" vertical="center" wrapText="1"/>
    </xf>
    <xf numFmtId="6" fontId="8" fillId="2" borderId="1" xfId="0" applyNumberFormat="1" applyFont="1" applyFill="1" applyBorder="1" applyAlignment="1">
      <alignment horizontal="center" vertical="center" wrapText="1"/>
    </xf>
    <xf numFmtId="0" fontId="8" fillId="5" borderId="1" xfId="0" applyFont="1" applyFill="1" applyBorder="1" applyAlignment="1">
      <alignment horizontal="justify" vertical="center" wrapText="1"/>
    </xf>
    <xf numFmtId="0" fontId="7" fillId="6" borderId="1" xfId="0" applyFont="1" applyFill="1" applyBorder="1" applyAlignment="1">
      <alignment horizontal="justify" vertical="top" wrapText="1"/>
    </xf>
    <xf numFmtId="0" fontId="12" fillId="5" borderId="1" xfId="0" applyFont="1" applyFill="1" applyBorder="1" applyAlignment="1">
      <alignment horizontal="justify" vertical="center"/>
    </xf>
    <xf numFmtId="0" fontId="10" fillId="2" borderId="1" xfId="0" applyFont="1" applyFill="1" applyBorder="1" applyAlignment="1">
      <alignment horizontal="justify" vertical="center"/>
    </xf>
    <xf numFmtId="8" fontId="7" fillId="2" borderId="1" xfId="0" applyNumberFormat="1" applyFont="1" applyFill="1" applyBorder="1" applyAlignment="1">
      <alignment horizontal="center" vertical="center" wrapText="1"/>
    </xf>
    <xf numFmtId="9" fontId="10"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justify" vertical="center" wrapText="1"/>
    </xf>
    <xf numFmtId="0" fontId="12" fillId="2" borderId="1" xfId="0" applyFont="1" applyFill="1" applyBorder="1" applyAlignment="1">
      <alignment horizontal="justify" vertical="top" wrapText="1"/>
    </xf>
    <xf numFmtId="0" fontId="6" fillId="2" borderId="16"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12" fillId="5" borderId="17" xfId="0" applyFont="1" applyFill="1" applyBorder="1" applyAlignment="1">
      <alignment horizontal="justify" vertical="center"/>
    </xf>
    <xf numFmtId="6" fontId="7" fillId="2" borderId="17" xfId="0" applyNumberFormat="1" applyFont="1" applyFill="1" applyBorder="1" applyAlignment="1">
      <alignment horizontal="center" vertical="center" wrapText="1"/>
    </xf>
    <xf numFmtId="9" fontId="7" fillId="2" borderId="17" xfId="0" applyNumberFormat="1" applyFont="1" applyFill="1" applyBorder="1" applyAlignment="1">
      <alignment horizontal="center" vertical="center" wrapText="1"/>
    </xf>
    <xf numFmtId="0" fontId="7" fillId="2" borderId="17" xfId="0" applyFont="1" applyFill="1" applyBorder="1" applyAlignment="1">
      <alignment horizontal="justify" vertical="center" wrapText="1"/>
    </xf>
    <xf numFmtId="0" fontId="7" fillId="2" borderId="17" xfId="0" applyFont="1" applyFill="1" applyBorder="1" applyAlignment="1">
      <alignment horizontal="justify" vertical="top" wrapText="1"/>
    </xf>
    <xf numFmtId="0" fontId="6"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12" fillId="2" borderId="8" xfId="0" applyFont="1" applyFill="1" applyBorder="1" applyAlignment="1">
      <alignment horizontal="justify" vertical="center"/>
    </xf>
    <xf numFmtId="44" fontId="7" fillId="2" borderId="8" xfId="0" applyNumberFormat="1" applyFont="1" applyFill="1" applyBorder="1" applyAlignment="1">
      <alignment horizontal="center" vertical="center" wrapText="1"/>
    </xf>
    <xf numFmtId="9" fontId="7" fillId="2" borderId="8" xfId="0" applyNumberFormat="1" applyFont="1" applyFill="1" applyBorder="1" applyAlignment="1">
      <alignment horizontal="center" vertical="center" wrapText="1"/>
    </xf>
    <xf numFmtId="0" fontId="7" fillId="2" borderId="8" xfId="0" applyFont="1" applyFill="1" applyBorder="1" applyAlignment="1">
      <alignment horizontal="justify" vertical="center" wrapText="1"/>
    </xf>
    <xf numFmtId="0" fontId="7" fillId="2" borderId="8" xfId="0" applyFont="1" applyFill="1" applyBorder="1" applyAlignment="1">
      <alignment horizontal="justify" vertical="top" wrapText="1"/>
    </xf>
    <xf numFmtId="0" fontId="8" fillId="8" borderId="1" xfId="0" applyFont="1" applyFill="1" applyBorder="1" applyAlignment="1">
      <alignment horizontal="justify" vertical="center" wrapText="1"/>
    </xf>
    <xf numFmtId="0" fontId="2" fillId="2" borderId="0" xfId="0" applyFont="1" applyFill="1" applyAlignment="1">
      <alignment horizontal="justify" vertical="center" wrapText="1"/>
    </xf>
    <xf numFmtId="44" fontId="2" fillId="0" borderId="0" xfId="0" applyNumberFormat="1" applyFont="1" applyAlignment="1">
      <alignment wrapText="1"/>
    </xf>
    <xf numFmtId="0" fontId="2" fillId="0" borderId="0" xfId="0" applyFont="1" applyAlignment="1">
      <alignment horizontal="justify" vertical="center" wrapText="1"/>
    </xf>
    <xf numFmtId="0" fontId="2" fillId="2" borderId="0" xfId="0" applyFont="1" applyFill="1" applyAlignment="1">
      <alignment horizontal="justify" vertical="top" wrapText="1"/>
    </xf>
    <xf numFmtId="0" fontId="3" fillId="0" borderId="0" xfId="0" applyFont="1" applyAlignment="1">
      <alignment wrapText="1"/>
    </xf>
    <xf numFmtId="0" fontId="17" fillId="2" borderId="10" xfId="0" applyFont="1" applyFill="1" applyBorder="1" applyAlignment="1">
      <alignment wrapText="1"/>
    </xf>
    <xf numFmtId="0" fontId="17" fillId="2" borderId="11" xfId="0" applyFont="1" applyFill="1" applyBorder="1" applyAlignment="1">
      <alignment wrapText="1"/>
    </xf>
    <xf numFmtId="0" fontId="16" fillId="2" borderId="11" xfId="0" applyFont="1" applyFill="1" applyBorder="1" applyAlignment="1">
      <alignment horizontal="center" vertical="center" wrapText="1"/>
    </xf>
    <xf numFmtId="44" fontId="16" fillId="2" borderId="11" xfId="0" applyNumberFormat="1" applyFont="1" applyFill="1" applyBorder="1" applyAlignment="1">
      <alignment horizontal="center" vertical="center" wrapText="1"/>
    </xf>
    <xf numFmtId="9" fontId="16" fillId="2" borderId="11" xfId="0" applyNumberFormat="1" applyFont="1" applyFill="1" applyBorder="1" applyAlignment="1">
      <alignment horizontal="center" vertical="center" wrapText="1"/>
    </xf>
    <xf numFmtId="0" fontId="17" fillId="2" borderId="11"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7" fillId="2" borderId="14" xfId="0" applyFont="1" applyFill="1" applyBorder="1" applyAlignment="1">
      <alignment wrapText="1"/>
    </xf>
    <xf numFmtId="0" fontId="17" fillId="2" borderId="0" xfId="0" applyFont="1" applyFill="1" applyAlignment="1">
      <alignment wrapText="1"/>
    </xf>
    <xf numFmtId="0" fontId="2" fillId="0" borderId="19" xfId="0" applyFont="1" applyBorder="1" applyAlignment="1">
      <alignment wrapText="1"/>
    </xf>
    <xf numFmtId="0" fontId="2" fillId="0" borderId="20" xfId="0" applyFont="1" applyBorder="1" applyAlignment="1">
      <alignment wrapText="1"/>
    </xf>
    <xf numFmtId="0" fontId="2" fillId="0" borderId="21" xfId="0" applyFont="1" applyBorder="1" applyAlignment="1">
      <alignment wrapText="1"/>
    </xf>
    <xf numFmtId="0" fontId="4" fillId="3" borderId="22" xfId="0" applyFont="1" applyFill="1" applyBorder="1" applyAlignment="1">
      <alignment horizontal="center" vertical="center" wrapText="1"/>
    </xf>
    <xf numFmtId="0" fontId="2" fillId="2" borderId="23" xfId="0" applyFont="1" applyFill="1" applyBorder="1" applyAlignment="1">
      <alignment horizontal="center" wrapText="1"/>
    </xf>
    <xf numFmtId="0" fontId="3" fillId="2" borderId="4" xfId="0" applyFont="1" applyFill="1" applyBorder="1" applyAlignment="1">
      <alignment horizontal="left" wrapText="1"/>
    </xf>
    <xf numFmtId="0" fontId="2" fillId="2" borderId="24" xfId="0" applyFont="1" applyFill="1" applyBorder="1" applyAlignment="1">
      <alignment horizontal="center" wrapText="1"/>
    </xf>
    <xf numFmtId="0" fontId="3" fillId="2" borderId="6" xfId="0" applyFont="1" applyFill="1" applyBorder="1" applyAlignment="1">
      <alignment horizontal="left" wrapText="1"/>
    </xf>
    <xf numFmtId="0" fontId="2" fillId="2" borderId="25" xfId="0" applyFont="1" applyFill="1" applyBorder="1" applyAlignment="1">
      <alignment horizontal="center" wrapText="1"/>
    </xf>
    <xf numFmtId="0" fontId="3" fillId="2" borderId="9" xfId="0" applyFont="1" applyFill="1" applyBorder="1" applyAlignment="1">
      <alignment horizontal="left" vertical="center" wrapText="1"/>
    </xf>
    <xf numFmtId="0" fontId="4" fillId="2" borderId="22" xfId="0" applyFont="1" applyFill="1" applyBorder="1" applyAlignment="1">
      <alignment horizontal="center" vertical="center" wrapText="1"/>
    </xf>
    <xf numFmtId="0" fontId="2" fillId="2" borderId="26" xfId="0" applyFont="1" applyFill="1" applyBorder="1" applyAlignment="1">
      <alignment wrapText="1"/>
    </xf>
    <xf numFmtId="0" fontId="2" fillId="0" borderId="15" xfId="0" applyFont="1" applyBorder="1" applyAlignment="1">
      <alignment wrapText="1"/>
    </xf>
    <xf numFmtId="0" fontId="2" fillId="2" borderId="20" xfId="0" applyFont="1" applyFill="1" applyBorder="1" applyAlignment="1">
      <alignment wrapText="1"/>
    </xf>
    <xf numFmtId="44" fontId="2" fillId="0" borderId="20" xfId="1" applyFont="1" applyBorder="1" applyAlignment="1">
      <alignment wrapText="1"/>
    </xf>
    <xf numFmtId="0" fontId="2" fillId="0" borderId="27" xfId="0" applyFont="1" applyBorder="1" applyAlignment="1">
      <alignment wrapText="1"/>
    </xf>
    <xf numFmtId="0" fontId="2" fillId="2" borderId="21" xfId="0" applyFont="1" applyFill="1" applyBorder="1" applyAlignment="1">
      <alignment wrapText="1"/>
    </xf>
    <xf numFmtId="0" fontId="6" fillId="2" borderId="2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8" fillId="4" borderId="3" xfId="0" applyFont="1" applyFill="1" applyBorder="1" applyAlignment="1">
      <alignment horizontal="justify" vertical="center" wrapText="1"/>
    </xf>
    <xf numFmtId="0" fontId="16" fillId="2" borderId="3" xfId="0" applyFont="1" applyFill="1" applyBorder="1" applyAlignment="1">
      <alignment horizontal="center" vertical="center" wrapText="1"/>
    </xf>
    <xf numFmtId="6" fontId="7" fillId="2" borderId="3" xfId="0" applyNumberFormat="1" applyFont="1" applyFill="1" applyBorder="1" applyAlignment="1">
      <alignment horizontal="center" vertical="center" wrapText="1"/>
    </xf>
    <xf numFmtId="9" fontId="7" fillId="2" borderId="3" xfId="0" applyNumberFormat="1" applyFont="1" applyFill="1" applyBorder="1" applyAlignment="1">
      <alignment horizontal="center" vertical="center" wrapText="1"/>
    </xf>
    <xf numFmtId="0" fontId="7" fillId="2" borderId="3" xfId="0" applyFont="1" applyFill="1" applyBorder="1" applyAlignment="1">
      <alignment horizontal="justify" vertical="center" wrapText="1"/>
    </xf>
    <xf numFmtId="0" fontId="8" fillId="2" borderId="3" xfId="0" applyFont="1" applyFill="1" applyBorder="1" applyAlignment="1">
      <alignment horizontal="justify" vertical="top" wrapText="1"/>
    </xf>
    <xf numFmtId="0" fontId="9" fillId="2" borderId="4"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7" borderId="6"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0" fillId="0" borderId="0" xfId="0" applyAlignment="1">
      <alignment horizontal="justify" vertical="center"/>
    </xf>
    <xf numFmtId="49" fontId="5" fillId="2" borderId="11" xfId="0" applyNumberFormat="1" applyFont="1" applyFill="1" applyBorder="1" applyAlignment="1">
      <alignment horizontal="justify" vertical="center" wrapText="1"/>
    </xf>
    <xf numFmtId="49" fontId="7" fillId="2" borderId="3" xfId="0" applyNumberFormat="1" applyFont="1" applyFill="1" applyBorder="1" applyAlignment="1">
      <alignment horizontal="justify" vertical="center" wrapText="1"/>
    </xf>
    <xf numFmtId="0" fontId="11" fillId="0" borderId="1" xfId="0" applyFont="1" applyBorder="1" applyAlignment="1">
      <alignment horizontal="justify" vertical="center"/>
    </xf>
    <xf numFmtId="49" fontId="7" fillId="2" borderId="1" xfId="0" applyNumberFormat="1" applyFont="1" applyFill="1" applyBorder="1" applyAlignment="1">
      <alignment horizontal="justify" vertical="center" wrapText="1"/>
    </xf>
    <xf numFmtId="49" fontId="10" fillId="2" borderId="1" xfId="0" applyNumberFormat="1" applyFont="1" applyFill="1" applyBorder="1" applyAlignment="1">
      <alignment horizontal="justify" vertical="center" wrapText="1"/>
    </xf>
    <xf numFmtId="1" fontId="7" fillId="2" borderId="1" xfId="0" applyNumberFormat="1" applyFont="1" applyFill="1" applyBorder="1" applyAlignment="1">
      <alignment horizontal="justify" vertical="center"/>
    </xf>
    <xf numFmtId="1" fontId="7" fillId="2" borderId="1" xfId="0" applyNumberFormat="1" applyFont="1" applyFill="1" applyBorder="1" applyAlignment="1">
      <alignment horizontal="justify" vertical="center" wrapText="1"/>
    </xf>
    <xf numFmtId="49" fontId="7" fillId="2" borderId="17" xfId="0" applyNumberFormat="1" applyFont="1" applyFill="1" applyBorder="1" applyAlignment="1">
      <alignment horizontal="justify" vertical="center" wrapText="1"/>
    </xf>
    <xf numFmtId="49" fontId="7" fillId="2" borderId="8" xfId="0" applyNumberFormat="1" applyFont="1" applyFill="1" applyBorder="1" applyAlignment="1">
      <alignment horizontal="justify" vertical="center" wrapText="1"/>
    </xf>
    <xf numFmtId="49" fontId="2" fillId="0" borderId="0" xfId="0" applyNumberFormat="1" applyFont="1" applyAlignment="1">
      <alignment horizontal="justify" vertical="center" wrapText="1"/>
    </xf>
    <xf numFmtId="49" fontId="17" fillId="2" borderId="11" xfId="0" applyNumberFormat="1" applyFont="1" applyFill="1" applyBorder="1" applyAlignment="1">
      <alignment horizontal="justify" vertical="center" wrapText="1"/>
    </xf>
    <xf numFmtId="0" fontId="6" fillId="2" borderId="0" xfId="0" applyFont="1" applyFill="1" applyAlignment="1">
      <alignment horizontal="center" vertical="center" wrapText="1"/>
    </xf>
    <xf numFmtId="0" fontId="7" fillId="2" borderId="0" xfId="0" applyFont="1" applyFill="1" applyAlignment="1">
      <alignment horizontal="center" vertical="center" wrapText="1"/>
    </xf>
    <xf numFmtId="49" fontId="7" fillId="2" borderId="0" xfId="0" applyNumberFormat="1" applyFont="1" applyFill="1" applyAlignment="1">
      <alignment horizontal="justify" vertical="center" wrapText="1"/>
    </xf>
    <xf numFmtId="6" fontId="7" fillId="2" borderId="0" xfId="0" applyNumberFormat="1" applyFont="1" applyFill="1" applyAlignment="1">
      <alignment horizontal="center" vertical="center" wrapText="1"/>
    </xf>
    <xf numFmtId="9" fontId="7" fillId="2" borderId="0" xfId="0" applyNumberFormat="1" applyFont="1" applyFill="1" applyAlignment="1">
      <alignment horizontal="center" vertical="center" wrapText="1"/>
    </xf>
    <xf numFmtId="0" fontId="7" fillId="2" borderId="0" xfId="0" applyFont="1" applyFill="1" applyAlignment="1">
      <alignment horizontal="justify" vertical="center" wrapText="1"/>
    </xf>
    <xf numFmtId="0" fontId="8" fillId="2" borderId="0" xfId="0" applyFont="1" applyFill="1" applyAlignment="1">
      <alignment horizontal="justify" vertical="top" wrapText="1"/>
    </xf>
    <xf numFmtId="0" fontId="9" fillId="2" borderId="0" xfId="0" applyFont="1" applyFill="1" applyAlignment="1">
      <alignment horizontal="center" vertical="center" wrapText="1"/>
    </xf>
    <xf numFmtId="0" fontId="8" fillId="2" borderId="0" xfId="0" applyFont="1" applyFill="1" applyAlignment="1">
      <alignment horizontal="justify" vertical="center" wrapText="1"/>
    </xf>
    <xf numFmtId="0" fontId="12" fillId="2" borderId="1" xfId="0" applyFont="1" applyFill="1" applyBorder="1" applyAlignment="1">
      <alignment horizontal="justify" vertical="center"/>
    </xf>
    <xf numFmtId="0" fontId="2" fillId="2" borderId="1" xfId="0" applyFont="1" applyFill="1" applyBorder="1" applyAlignment="1">
      <alignment wrapText="1"/>
    </xf>
    <xf numFmtId="0" fontId="18" fillId="2" borderId="11" xfId="0" applyFont="1" applyFill="1" applyBorder="1" applyAlignment="1">
      <alignment horizontal="center" vertical="center" wrapText="1"/>
    </xf>
    <xf numFmtId="49" fontId="2" fillId="2" borderId="0" xfId="0" applyNumberFormat="1" applyFont="1" applyFill="1" applyAlignment="1">
      <alignment horizontal="justify" vertical="center" wrapText="1"/>
    </xf>
    <xf numFmtId="44" fontId="2" fillId="2" borderId="0" xfId="0" applyNumberFormat="1" applyFont="1" applyFill="1" applyAlignment="1">
      <alignment wrapText="1"/>
    </xf>
    <xf numFmtId="0" fontId="3" fillId="2" borderId="0" xfId="0" applyFont="1" applyFill="1" applyAlignment="1">
      <alignment wrapText="1"/>
    </xf>
    <xf numFmtId="0" fontId="0" fillId="2" borderId="0" xfId="0" applyFill="1"/>
    <xf numFmtId="0" fontId="0" fillId="2" borderId="0" xfId="0" applyFill="1" applyAlignment="1">
      <alignment horizontal="justify" vertical="center"/>
    </xf>
    <xf numFmtId="0" fontId="19" fillId="0" borderId="1" xfId="0" applyFont="1" applyBorder="1" applyAlignment="1">
      <alignment horizontal="center"/>
    </xf>
    <xf numFmtId="0" fontId="19" fillId="0" borderId="0" xfId="0" applyFont="1" applyAlignment="1">
      <alignment horizontal="center"/>
    </xf>
    <xf numFmtId="0" fontId="20" fillId="0" borderId="1" xfId="0" applyFont="1" applyBorder="1" applyAlignment="1">
      <alignment wrapText="1"/>
    </xf>
    <xf numFmtId="9" fontId="0" fillId="0" borderId="1" xfId="0" applyNumberFormat="1" applyBorder="1" applyAlignment="1">
      <alignment horizontal="center"/>
    </xf>
    <xf numFmtId="44" fontId="0" fillId="0" borderId="1" xfId="1" applyFont="1" applyBorder="1" applyAlignment="1">
      <alignment wrapText="1"/>
    </xf>
    <xf numFmtId="0" fontId="0" fillId="0" borderId="1" xfId="0" applyBorder="1" applyAlignment="1">
      <alignment wrapText="1"/>
    </xf>
    <xf numFmtId="9" fontId="0" fillId="0" borderId="1" xfId="2" applyFont="1" applyBorder="1" applyAlignment="1">
      <alignment horizontal="center"/>
    </xf>
    <xf numFmtId="44" fontId="19" fillId="0" borderId="1" xfId="1" applyFont="1" applyBorder="1" applyAlignment="1">
      <alignment wrapText="1"/>
    </xf>
    <xf numFmtId="0" fontId="19" fillId="0" borderId="0" xfId="0" applyFont="1" applyAlignment="1">
      <alignment horizontal="center" wrapText="1"/>
    </xf>
    <xf numFmtId="44" fontId="0" fillId="0" borderId="0" xfId="1" applyFont="1" applyBorder="1" applyAlignment="1">
      <alignment wrapText="1"/>
    </xf>
    <xf numFmtId="44" fontId="19" fillId="0" borderId="0" xfId="1" applyFont="1" applyBorder="1" applyAlignment="1">
      <alignment wrapText="1"/>
    </xf>
    <xf numFmtId="44" fontId="7" fillId="2" borderId="1" xfId="1" applyFont="1" applyFill="1" applyBorder="1" applyAlignment="1">
      <alignment horizontal="center" vertical="center" wrapText="1"/>
    </xf>
    <xf numFmtId="44" fontId="7" fillId="2" borderId="8" xfId="1" applyFont="1" applyFill="1" applyBorder="1" applyAlignment="1">
      <alignment horizontal="center" vertical="center" wrapText="1"/>
    </xf>
    <xf numFmtId="44" fontId="1" fillId="0" borderId="1" xfId="1" applyFont="1" applyBorder="1" applyAlignment="1">
      <alignment horizontal="center"/>
    </xf>
    <xf numFmtId="1" fontId="19" fillId="0" borderId="1" xfId="0" applyNumberFormat="1" applyFont="1" applyBorder="1" applyAlignment="1">
      <alignment horizontal="center"/>
    </xf>
    <xf numFmtId="1" fontId="0" fillId="0" borderId="1" xfId="0" applyNumberFormat="1" applyBorder="1" applyAlignment="1">
      <alignment horizontal="center" wrapText="1"/>
    </xf>
    <xf numFmtId="4" fontId="19" fillId="0" borderId="1" xfId="2" applyNumberFormat="1" applyFont="1" applyBorder="1" applyAlignment="1">
      <alignment horizontal="center"/>
    </xf>
    <xf numFmtId="0" fontId="0" fillId="0" borderId="1" xfId="0" applyFont="1" applyBorder="1" applyAlignment="1">
      <alignment horizontal="left"/>
    </xf>
    <xf numFmtId="4" fontId="1" fillId="0" borderId="1" xfId="2" applyNumberFormat="1" applyFont="1" applyBorder="1" applyAlignment="1">
      <alignment horizontal="center"/>
    </xf>
    <xf numFmtId="1" fontId="1" fillId="0" borderId="1" xfId="2" applyNumberFormat="1" applyFont="1" applyBorder="1" applyAlignment="1">
      <alignment horizontal="center"/>
    </xf>
    <xf numFmtId="0" fontId="19" fillId="0" borderId="1" xfId="0" applyFont="1" applyBorder="1" applyAlignment="1">
      <alignment wrapText="1"/>
    </xf>
    <xf numFmtId="1" fontId="19" fillId="0" borderId="1" xfId="1" applyNumberFormat="1" applyFont="1" applyBorder="1" applyAlignment="1">
      <alignment horizontal="center" wrapText="1"/>
    </xf>
    <xf numFmtId="0" fontId="19" fillId="0" borderId="0" xfId="0" applyFont="1"/>
    <xf numFmtId="0" fontId="20" fillId="0" borderId="1" xfId="0" applyFont="1" applyBorder="1" applyAlignment="1">
      <alignment horizontal="left"/>
    </xf>
    <xf numFmtId="9" fontId="7" fillId="2" borderId="0" xfId="1" applyNumberFormat="1" applyFont="1" applyFill="1" applyAlignment="1">
      <alignment horizontal="center" vertical="center" wrapText="1"/>
    </xf>
    <xf numFmtId="9" fontId="0" fillId="0" borderId="0" xfId="2" applyFont="1"/>
    <xf numFmtId="9" fontId="0" fillId="0" borderId="1" xfId="0" applyNumberFormat="1" applyFont="1" applyBorder="1" applyAlignment="1">
      <alignment horizontal="center"/>
    </xf>
    <xf numFmtId="0" fontId="3" fillId="2" borderId="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19" fillId="0" borderId="0" xfId="0" applyFont="1" applyAlignment="1">
      <alignment horizontal="center" wrapText="1"/>
    </xf>
  </cellXfs>
  <cellStyles count="3">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CUADROS!$B$18</c:f>
              <c:strCache>
                <c:ptCount val="1"/>
                <c:pt idx="0">
                  <c:v>PROMEDIO PROBABILIDAD DE PERDIDA</c:v>
                </c:pt>
              </c:strCache>
            </c:strRef>
          </c:tx>
          <c:dPt>
            <c:idx val="0"/>
            <c:bubble3D val="0"/>
            <c:spPr>
              <a:solidFill>
                <a:schemeClr val="accent1"/>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2-5514-49F4-95C9-0AFAF37D57AA}"/>
              </c:ext>
            </c:extLst>
          </c:dPt>
          <c:dPt>
            <c:idx val="1"/>
            <c:bubble3D val="0"/>
            <c:spPr>
              <a:solidFill>
                <a:schemeClr val="accent2"/>
              </a:solidFill>
              <a:ln w="25400">
                <a:solidFill>
                  <a:schemeClr val="lt1"/>
                </a:solidFill>
              </a:ln>
              <a:effectLst/>
              <a:sp3d contourW="25400">
                <a:contourClr>
                  <a:schemeClr val="lt1"/>
                </a:contourClr>
              </a:sp3d>
            </c:spPr>
          </c:dPt>
          <c:dPt>
            <c:idx val="2"/>
            <c:bubble3D val="0"/>
            <c:spPr>
              <a:solidFill>
                <a:schemeClr val="accent3"/>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1-5514-49F4-95C9-0AFAF37D57AA}"/>
              </c:ext>
            </c:extLst>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dPt>
          <c:dLbls>
            <c:dLbl>
              <c:idx val="0"/>
              <c:layout>
                <c:manualLayout>
                  <c:x val="2.5906167979002626E-2"/>
                  <c:y val="1.853055081401538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514-49F4-95C9-0AFAF37D57AA}"/>
                </c:ext>
                <c:ext xmlns:c15="http://schemas.microsoft.com/office/drawing/2012/chart" uri="{CE6537A1-D6FC-4f65-9D91-7224C49458BB}"/>
              </c:extLst>
            </c:dLbl>
            <c:dLbl>
              <c:idx val="2"/>
              <c:layout>
                <c:manualLayout>
                  <c:x val="8.9962817147856526E-3"/>
                  <c:y val="-6.5708569645577522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514-49F4-95C9-0AFAF37D57AA}"/>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CUADROS!$A$19:$A$23</c:f>
              <c:strCache>
                <c:ptCount val="5"/>
                <c:pt idx="0">
                  <c:v>NULIDAD Y RESTABLEC. DEL DERECHO (3) </c:v>
                </c:pt>
                <c:pt idx="1">
                  <c:v>REPARACION DIRECTA (12)</c:v>
                </c:pt>
                <c:pt idx="2">
                  <c:v>CONTROVERSIAS CONTRACTUALES (1)</c:v>
                </c:pt>
                <c:pt idx="3">
                  <c:v>ACCION POPULAR</c:v>
                </c:pt>
                <c:pt idx="4">
                  <c:v>ORDINARIO LABORAL</c:v>
                </c:pt>
              </c:strCache>
            </c:strRef>
          </c:cat>
          <c:val>
            <c:numRef>
              <c:f>CUADROS!$B$19:$B$23</c:f>
              <c:numCache>
                <c:formatCode>0%</c:formatCode>
                <c:ptCount val="5"/>
                <c:pt idx="0">
                  <c:v>0.1</c:v>
                </c:pt>
                <c:pt idx="1">
                  <c:v>0.4</c:v>
                </c:pt>
                <c:pt idx="2">
                  <c:v>0.3</c:v>
                </c:pt>
                <c:pt idx="3">
                  <c:v>0</c:v>
                </c:pt>
                <c:pt idx="4">
                  <c:v>0</c:v>
                </c:pt>
              </c:numCache>
            </c:numRef>
          </c:val>
          <c:extLst xmlns:c16r2="http://schemas.microsoft.com/office/drawing/2015/06/chart">
            <c:ext xmlns:c16="http://schemas.microsoft.com/office/drawing/2014/chart" uri="{C3380CC4-5D6E-409C-BE32-E72D297353CC}">
              <c16:uniqueId val="{00000000-5514-49F4-95C9-0AFAF37D57AA}"/>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3055555555555555E-2"/>
          <c:y val="0.20094743365412662"/>
          <c:w val="0.90694444444444444"/>
          <c:h val="0.44631999125109351"/>
        </c:manualLayout>
      </c:layout>
      <c:pie3DChart>
        <c:varyColors val="1"/>
        <c:ser>
          <c:idx val="0"/>
          <c:order val="0"/>
          <c:tx>
            <c:strRef>
              <c:f>CUADROS!$B$29</c:f>
              <c:strCache>
                <c:ptCount val="1"/>
                <c:pt idx="0">
                  <c:v>CUANTIA PROCESOS</c:v>
                </c:pt>
              </c:strCache>
            </c:strRef>
          </c:tx>
          <c:dPt>
            <c:idx val="0"/>
            <c:bubble3D val="0"/>
            <c:spPr>
              <a:solidFill>
                <a:schemeClr val="accent1"/>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3-4890-4848-8A76-3D84254B42DE}"/>
              </c:ext>
            </c:extLst>
          </c:dPt>
          <c:dPt>
            <c:idx val="1"/>
            <c:bubble3D val="0"/>
            <c:spPr>
              <a:solidFill>
                <a:schemeClr val="accent2"/>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2-4890-4848-8A76-3D84254B42DE}"/>
              </c:ext>
            </c:extLst>
          </c:dPt>
          <c:dPt>
            <c:idx val="2"/>
            <c:bubble3D val="0"/>
            <c:spPr>
              <a:solidFill>
                <a:schemeClr val="accent3"/>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1-4890-4848-8A76-3D84254B42DE}"/>
              </c:ext>
            </c:extLst>
          </c:dPt>
          <c:dPt>
            <c:idx val="3"/>
            <c:bubble3D val="0"/>
            <c:spPr>
              <a:solidFill>
                <a:schemeClr val="accent4"/>
              </a:solidFill>
              <a:ln w="25400">
                <a:solidFill>
                  <a:schemeClr val="lt1"/>
                </a:solidFill>
              </a:ln>
              <a:effectLst/>
              <a:sp3d contourW="25400">
                <a:contourClr>
                  <a:schemeClr val="lt1"/>
                </a:contourClr>
              </a:sp3d>
            </c:spPr>
          </c:dPt>
          <c:dPt>
            <c:idx val="4"/>
            <c:bubble3D val="0"/>
            <c:spPr>
              <a:solidFill>
                <a:schemeClr val="accent5"/>
              </a:solidFill>
              <a:ln w="25400">
                <a:solidFill>
                  <a:schemeClr val="lt1"/>
                </a:solidFill>
              </a:ln>
              <a:effectLst/>
              <a:sp3d contourW="25400">
                <a:contourClr>
                  <a:schemeClr val="lt1"/>
                </a:contourClr>
              </a:sp3d>
            </c:spPr>
            <c:extLst xmlns:c16r2="http://schemas.microsoft.com/office/drawing/2015/06/chart">
              <c:ext xmlns:c16="http://schemas.microsoft.com/office/drawing/2014/chart" uri="{C3380CC4-5D6E-409C-BE32-E72D297353CC}">
                <c16:uniqueId val="{00000004-4890-4848-8A76-3D84254B42DE}"/>
              </c:ext>
            </c:extLst>
          </c:dPt>
          <c:dLbls>
            <c:dLbl>
              <c:idx val="0"/>
              <c:layout>
                <c:manualLayout>
                  <c:x val="0"/>
                  <c:y val="4.3232356372120154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890-4848-8A76-3D84254B42DE}"/>
                </c:ext>
                <c:ext xmlns:c15="http://schemas.microsoft.com/office/drawing/2012/chart" uri="{CE6537A1-D6FC-4f65-9D91-7224C49458BB}">
                  <c15:layout>
                    <c:manualLayout>
                      <c:w val="0.19791666666666666"/>
                      <c:h val="0.13194444444444445"/>
                    </c:manualLayout>
                  </c15:layout>
                </c:ext>
              </c:extLst>
            </c:dLbl>
            <c:dLbl>
              <c:idx val="1"/>
              <c:layout>
                <c:manualLayout>
                  <c:x val="0.10833333333333334"/>
                  <c:y val="-3.8221784776902887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890-4848-8A76-3D84254B42DE}"/>
                </c:ext>
                <c:ext xmlns:c15="http://schemas.microsoft.com/office/drawing/2012/chart" uri="{CE6537A1-D6FC-4f65-9D91-7224C49458BB}">
                  <c15:layout>
                    <c:manualLayout>
                      <c:w val="0.24652777777777779"/>
                      <c:h val="0.11458333333333333"/>
                    </c:manualLayout>
                  </c15:layout>
                </c:ext>
              </c:extLst>
            </c:dLbl>
            <c:dLbl>
              <c:idx val="2"/>
              <c:layout>
                <c:manualLayout>
                  <c:x val="0.52282874015748027"/>
                  <c:y val="-0.13121427529892096"/>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890-4848-8A76-3D84254B42DE}"/>
                </c:ext>
                <c:ext xmlns:c15="http://schemas.microsoft.com/office/drawing/2012/chart" uri="{CE6537A1-D6FC-4f65-9D91-7224C49458BB}">
                  <c15:layout>
                    <c:manualLayout>
                      <c:w val="0.25577777777777777"/>
                      <c:h val="0.12479184893554972"/>
                    </c:manualLayout>
                  </c15:layout>
                </c:ext>
              </c:extLst>
            </c:dLbl>
            <c:dLbl>
              <c:idx val="4"/>
              <c:layout>
                <c:manualLayout>
                  <c:x val="1.7351268591426071E-3"/>
                  <c:y val="-3.669801691455235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890-4848-8A76-3D84254B42D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6r2="http://schemas.microsoft.com/office/drawing/2015/06/chart">
              <c:ext xmlns:c15="http://schemas.microsoft.com/office/drawing/2012/chart" uri="{CE6537A1-D6FC-4f65-9D91-7224C49458BB}"/>
            </c:extLst>
          </c:dLbls>
          <c:cat>
            <c:strRef>
              <c:f>CUADROS!$A$30:$A$34</c:f>
              <c:strCache>
                <c:ptCount val="5"/>
                <c:pt idx="0">
                  <c:v>NULIDAD Y RESTABLEC. DEL DERECHO (3) </c:v>
                </c:pt>
                <c:pt idx="1">
                  <c:v>REPARACION DIRECTA (12)</c:v>
                </c:pt>
                <c:pt idx="2">
                  <c:v>CONTROVERSIAS CONTRACTUALES (1)</c:v>
                </c:pt>
                <c:pt idx="3">
                  <c:v>ACCION POPULAR</c:v>
                </c:pt>
                <c:pt idx="4">
                  <c:v>ORDINARIO LABORAL</c:v>
                </c:pt>
              </c:strCache>
            </c:strRef>
          </c:cat>
          <c:val>
            <c:numRef>
              <c:f>CUADROS!$B$30:$B$34</c:f>
              <c:numCache>
                <c:formatCode>_("$"* #,##0.00_);_("$"* \(#,##0.00\);_("$"* "-"??_);_(@_)</c:formatCode>
                <c:ptCount val="5"/>
                <c:pt idx="0">
                  <c:v>651194688</c:v>
                </c:pt>
                <c:pt idx="1">
                  <c:v>1306490400</c:v>
                </c:pt>
                <c:pt idx="2">
                  <c:v>17509862968</c:v>
                </c:pt>
                <c:pt idx="3">
                  <c:v>0</c:v>
                </c:pt>
                <c:pt idx="4">
                  <c:v>0</c:v>
                </c:pt>
              </c:numCache>
            </c:numRef>
          </c:val>
          <c:extLst xmlns:c16r2="http://schemas.microsoft.com/office/drawing/2015/06/chart">
            <c:ext xmlns:c16="http://schemas.microsoft.com/office/drawing/2014/chart" uri="{C3380CC4-5D6E-409C-BE32-E72D297353CC}">
              <c16:uniqueId val="{00000000-4890-4848-8A76-3D84254B42DE}"/>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0.13526027996500434"/>
          <c:y val="0.76909448818897641"/>
          <c:w val="0.75725699912510946"/>
          <c:h val="0.203127734033245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xmlns:c16r2="http://schemas.microsoft.com/office/drawing/2015/06/char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30480</xdr:colOff>
      <xdr:row>2</xdr:row>
      <xdr:rowOff>30480</xdr:rowOff>
    </xdr:from>
    <xdr:to>
      <xdr:col>5</xdr:col>
      <xdr:colOff>76200</xdr:colOff>
      <xdr:row>4</xdr:row>
      <xdr:rowOff>487680</xdr:rowOff>
    </xdr:to>
    <xdr:pic>
      <xdr:nvPicPr>
        <xdr:cNvPr id="2" name="Imagen 1">
          <a:extLst>
            <a:ext uri="{FF2B5EF4-FFF2-40B4-BE49-F238E27FC236}">
              <a16:creationId xmlns:a16="http://schemas.microsoft.com/office/drawing/2014/main" xmlns="" id="{6B952952-A9E1-4D4A-A359-C0AA82EA1C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1960" y="403860"/>
          <a:ext cx="2423160" cy="9220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685800</xdr:colOff>
      <xdr:row>10</xdr:row>
      <xdr:rowOff>19050</xdr:rowOff>
    </xdr:from>
    <xdr:to>
      <xdr:col>7</xdr:col>
      <xdr:colOff>693420</xdr:colOff>
      <xdr:row>25</xdr:row>
      <xdr:rowOff>0</xdr:rowOff>
    </xdr:to>
    <xdr:graphicFrame macro="">
      <xdr:nvGraphicFramePr>
        <xdr:cNvPr id="5" name="Gráfico 4">
          <a:extLst>
            <a:ext uri="{FF2B5EF4-FFF2-40B4-BE49-F238E27FC236}">
              <a16:creationId xmlns:a16="http://schemas.microsoft.com/office/drawing/2014/main" xmlns="" id="{F3E0382E-924A-7E58-98C5-7E2E7C0D5EB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502920</xdr:colOff>
      <xdr:row>26</xdr:row>
      <xdr:rowOff>19050</xdr:rowOff>
    </xdr:from>
    <xdr:to>
      <xdr:col>7</xdr:col>
      <xdr:colOff>510540</xdr:colOff>
      <xdr:row>41</xdr:row>
      <xdr:rowOff>19050</xdr:rowOff>
    </xdr:to>
    <xdr:graphicFrame macro="">
      <xdr:nvGraphicFramePr>
        <xdr:cNvPr id="7" name="Gráfico 6">
          <a:extLst>
            <a:ext uri="{FF2B5EF4-FFF2-40B4-BE49-F238E27FC236}">
              <a16:creationId xmlns:a16="http://schemas.microsoft.com/office/drawing/2014/main" xmlns="" id="{E017DF9B-16A5-881F-A7F3-34683D5AE0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2:R40"/>
  <sheetViews>
    <sheetView tabSelected="1" workbookViewId="0">
      <selection activeCell="I11" sqref="I11"/>
    </sheetView>
  </sheetViews>
  <sheetFormatPr baseColWidth="10" defaultRowHeight="14.25"/>
  <cols>
    <col min="1" max="2" width="3" bestFit="1" customWidth="1"/>
    <col min="4" max="4" width="11.5" style="104"/>
    <col min="9" max="9" width="11.75" bestFit="1" customWidth="1"/>
    <col min="10" max="10" width="12.125" bestFit="1" customWidth="1"/>
    <col min="13" max="13" width="18.75" customWidth="1"/>
    <col min="14" max="14" width="44.625" customWidth="1"/>
    <col min="16" max="16" width="0" hidden="1" customWidth="1"/>
  </cols>
  <sheetData>
    <row r="2" spans="1:18" ht="15" thickBot="1"/>
    <row r="3" spans="1:18" s="3" customFormat="1">
      <c r="A3" s="73"/>
      <c r="B3" s="1"/>
      <c r="C3" s="160" t="s">
        <v>0</v>
      </c>
      <c r="D3" s="160"/>
      <c r="E3" s="160"/>
      <c r="F3" s="160"/>
      <c r="G3" s="160"/>
      <c r="H3" s="160"/>
      <c r="I3" s="160"/>
      <c r="J3" s="160"/>
      <c r="K3" s="160"/>
      <c r="L3" s="160"/>
      <c r="M3" s="160"/>
      <c r="N3" s="160"/>
      <c r="O3" s="74" t="s">
        <v>1</v>
      </c>
      <c r="P3" s="69"/>
      <c r="Q3" s="2"/>
      <c r="R3" s="2"/>
    </row>
    <row r="4" spans="1:18" s="3" customFormat="1" ht="22.5">
      <c r="A4" s="75"/>
      <c r="B4" s="4"/>
      <c r="C4" s="161"/>
      <c r="D4" s="161"/>
      <c r="E4" s="161"/>
      <c r="F4" s="161"/>
      <c r="G4" s="161"/>
      <c r="H4" s="161"/>
      <c r="I4" s="161"/>
      <c r="J4" s="161"/>
      <c r="K4" s="161"/>
      <c r="L4" s="161"/>
      <c r="M4" s="161"/>
      <c r="N4" s="161"/>
      <c r="O4" s="76" t="s">
        <v>144</v>
      </c>
      <c r="P4" s="70"/>
      <c r="Q4" s="2"/>
      <c r="R4" s="2"/>
    </row>
    <row r="5" spans="1:18" s="3" customFormat="1" ht="46.9" customHeight="1" thickBot="1">
      <c r="A5" s="77"/>
      <c r="B5" s="5"/>
      <c r="C5" s="162"/>
      <c r="D5" s="162"/>
      <c r="E5" s="162"/>
      <c r="F5" s="162"/>
      <c r="G5" s="162"/>
      <c r="H5" s="162"/>
      <c r="I5" s="162"/>
      <c r="J5" s="162"/>
      <c r="K5" s="162"/>
      <c r="L5" s="162"/>
      <c r="M5" s="162"/>
      <c r="N5" s="162"/>
      <c r="O5" s="78" t="s">
        <v>2</v>
      </c>
      <c r="P5" s="71"/>
      <c r="Q5" s="2"/>
      <c r="R5" s="2"/>
    </row>
    <row r="6" spans="1:18" s="3" customFormat="1" ht="36.75" thickBot="1">
      <c r="A6" s="6" t="s">
        <v>3</v>
      </c>
      <c r="B6" s="7" t="s">
        <v>3</v>
      </c>
      <c r="C6" s="8" t="s">
        <v>4</v>
      </c>
      <c r="D6" s="105" t="s">
        <v>5</v>
      </c>
      <c r="E6" s="9" t="s">
        <v>6</v>
      </c>
      <c r="F6" s="8" t="s">
        <v>7</v>
      </c>
      <c r="G6" s="8" t="s">
        <v>8</v>
      </c>
      <c r="H6" s="8" t="s">
        <v>9</v>
      </c>
      <c r="I6" s="10" t="s">
        <v>10</v>
      </c>
      <c r="J6" s="8" t="s">
        <v>11</v>
      </c>
      <c r="K6" s="8" t="s">
        <v>12</v>
      </c>
      <c r="L6" s="8" t="s">
        <v>13</v>
      </c>
      <c r="M6" s="11" t="s">
        <v>14</v>
      </c>
      <c r="N6" s="12" t="s">
        <v>15</v>
      </c>
      <c r="O6" s="79" t="s">
        <v>16</v>
      </c>
      <c r="P6" s="72" t="s">
        <v>17</v>
      </c>
      <c r="Q6" s="13"/>
      <c r="R6" s="14"/>
    </row>
    <row r="7" spans="1:18" s="17" customFormat="1" ht="168" hidden="1" customHeight="1">
      <c r="A7" s="86">
        <v>1</v>
      </c>
      <c r="B7" s="87">
        <v>1</v>
      </c>
      <c r="C7" s="88" t="s">
        <v>18</v>
      </c>
      <c r="D7" s="106" t="s">
        <v>147</v>
      </c>
      <c r="E7" s="89" t="s">
        <v>19</v>
      </c>
      <c r="F7" s="88" t="s">
        <v>20</v>
      </c>
      <c r="G7" s="88" t="s">
        <v>21</v>
      </c>
      <c r="H7" s="90" t="s">
        <v>21</v>
      </c>
      <c r="I7" s="91">
        <v>126330422</v>
      </c>
      <c r="J7" s="92">
        <v>0.1</v>
      </c>
      <c r="K7" s="92" t="s">
        <v>22</v>
      </c>
      <c r="L7" s="88" t="s">
        <v>23</v>
      </c>
      <c r="M7" s="93" t="s">
        <v>24</v>
      </c>
      <c r="N7" s="94" t="s">
        <v>25</v>
      </c>
      <c r="O7" s="95" t="s">
        <v>26</v>
      </c>
      <c r="P7" s="80"/>
      <c r="Q7" s="16"/>
      <c r="R7" s="16"/>
    </row>
    <row r="8" spans="1:18" s="3" customFormat="1" ht="189" hidden="1" customHeight="1">
      <c r="A8" s="96">
        <v>2</v>
      </c>
      <c r="B8" s="18">
        <v>2</v>
      </c>
      <c r="C8" s="19" t="s">
        <v>18</v>
      </c>
      <c r="D8" s="34" t="s">
        <v>27</v>
      </c>
      <c r="E8" s="20" t="s">
        <v>28</v>
      </c>
      <c r="F8" s="19" t="s">
        <v>20</v>
      </c>
      <c r="G8" s="21" t="s">
        <v>29</v>
      </c>
      <c r="H8" s="21" t="s">
        <v>29</v>
      </c>
      <c r="I8" s="22" t="s">
        <v>30</v>
      </c>
      <c r="J8" s="23">
        <v>0.1</v>
      </c>
      <c r="K8" s="23" t="s">
        <v>31</v>
      </c>
      <c r="L8" s="19" t="s">
        <v>32</v>
      </c>
      <c r="M8" s="24" t="s">
        <v>33</v>
      </c>
      <c r="N8" s="25" t="s">
        <v>34</v>
      </c>
      <c r="O8" s="97" t="s">
        <v>26</v>
      </c>
      <c r="P8" s="70"/>
      <c r="Q8" s="2"/>
      <c r="R8" s="2"/>
    </row>
    <row r="9" spans="1:18" s="3" customFormat="1" ht="84" hidden="1" customHeight="1">
      <c r="A9" s="96">
        <v>3</v>
      </c>
      <c r="B9" s="18">
        <v>3</v>
      </c>
      <c r="C9" s="19" t="s">
        <v>18</v>
      </c>
      <c r="D9" s="107" t="s">
        <v>148</v>
      </c>
      <c r="E9" s="27" t="s">
        <v>36</v>
      </c>
      <c r="F9" s="19" t="s">
        <v>20</v>
      </c>
      <c r="G9" s="19" t="s">
        <v>37</v>
      </c>
      <c r="H9" s="19" t="s">
        <v>37</v>
      </c>
      <c r="I9" s="28">
        <v>504564666</v>
      </c>
      <c r="J9" s="23">
        <v>0.1</v>
      </c>
      <c r="K9" s="23"/>
      <c r="L9" s="19"/>
      <c r="M9" s="24" t="s">
        <v>38</v>
      </c>
      <c r="N9" s="25" t="s">
        <v>39</v>
      </c>
      <c r="O9" s="97" t="s">
        <v>40</v>
      </c>
      <c r="P9" s="81"/>
      <c r="Q9" s="2"/>
      <c r="R9" s="2"/>
    </row>
    <row r="10" spans="1:18" s="17" customFormat="1" hidden="1">
      <c r="A10" s="96"/>
      <c r="B10" s="18"/>
      <c r="C10" s="19"/>
      <c r="D10" s="34"/>
      <c r="E10" s="29"/>
      <c r="F10" s="19"/>
      <c r="G10" s="21"/>
      <c r="H10" s="21"/>
      <c r="I10" s="30">
        <f>I9+20299600+I7</f>
        <v>651194688</v>
      </c>
      <c r="J10" s="144"/>
      <c r="K10" s="23"/>
      <c r="L10" s="19"/>
      <c r="M10" s="24"/>
      <c r="N10" s="25"/>
      <c r="O10" s="97"/>
      <c r="P10" s="82"/>
      <c r="Q10" s="16"/>
      <c r="R10" s="16"/>
    </row>
    <row r="11" spans="1:18" s="3" customFormat="1" ht="367.15" customHeight="1">
      <c r="A11" s="96">
        <v>4</v>
      </c>
      <c r="B11" s="18">
        <v>1</v>
      </c>
      <c r="C11" s="19" t="s">
        <v>41</v>
      </c>
      <c r="D11" s="108" t="s">
        <v>42</v>
      </c>
      <c r="E11" s="31" t="s">
        <v>43</v>
      </c>
      <c r="F11" s="19" t="s">
        <v>20</v>
      </c>
      <c r="G11" s="19" t="s">
        <v>44</v>
      </c>
      <c r="H11" s="19" t="s">
        <v>45</v>
      </c>
      <c r="I11" s="22">
        <v>1306490400</v>
      </c>
      <c r="J11" s="23">
        <v>0.1</v>
      </c>
      <c r="K11" s="23" t="s">
        <v>46</v>
      </c>
      <c r="L11" s="19" t="s">
        <v>47</v>
      </c>
      <c r="M11" s="24" t="s">
        <v>48</v>
      </c>
      <c r="N11" s="32" t="s">
        <v>49</v>
      </c>
      <c r="O11" s="98" t="s">
        <v>50</v>
      </c>
      <c r="P11" s="70"/>
      <c r="Q11" s="2"/>
      <c r="R11" s="2"/>
    </row>
    <row r="12" spans="1:18" s="3" customFormat="1" ht="203.45" customHeight="1">
      <c r="A12" s="96">
        <v>5</v>
      </c>
      <c r="B12" s="18">
        <v>2</v>
      </c>
      <c r="C12" s="19" t="s">
        <v>41</v>
      </c>
      <c r="D12" s="108" t="s">
        <v>51</v>
      </c>
      <c r="E12" s="31" t="s">
        <v>52</v>
      </c>
      <c r="F12" s="19" t="s">
        <v>20</v>
      </c>
      <c r="G12" s="19" t="s">
        <v>53</v>
      </c>
      <c r="H12" s="19" t="s">
        <v>54</v>
      </c>
      <c r="I12" s="22" t="s">
        <v>55</v>
      </c>
      <c r="J12" s="23">
        <v>0.7</v>
      </c>
      <c r="K12" s="23" t="s">
        <v>22</v>
      </c>
      <c r="L12" s="19" t="s">
        <v>56</v>
      </c>
      <c r="M12" s="24" t="s">
        <v>57</v>
      </c>
      <c r="N12" s="21" t="s">
        <v>58</v>
      </c>
      <c r="O12" s="99" t="s">
        <v>59</v>
      </c>
      <c r="P12" s="70"/>
      <c r="Q12" s="2"/>
      <c r="R12" s="2"/>
    </row>
    <row r="13" spans="1:18" s="3" customFormat="1" ht="279.60000000000002" hidden="1" customHeight="1">
      <c r="A13" s="96">
        <v>6</v>
      </c>
      <c r="B13" s="18">
        <v>3</v>
      </c>
      <c r="C13" s="19" t="s">
        <v>60</v>
      </c>
      <c r="D13" s="108" t="s">
        <v>61</v>
      </c>
      <c r="E13" s="31" t="s">
        <v>62</v>
      </c>
      <c r="F13" s="19" t="s">
        <v>20</v>
      </c>
      <c r="G13" s="19" t="s">
        <v>63</v>
      </c>
      <c r="H13" s="19" t="s">
        <v>64</v>
      </c>
      <c r="I13" s="28">
        <v>307029482</v>
      </c>
      <c r="J13" s="23">
        <v>0.3</v>
      </c>
      <c r="K13" s="23" t="s">
        <v>65</v>
      </c>
      <c r="L13" s="19" t="s">
        <v>32</v>
      </c>
      <c r="M13" s="24" t="s">
        <v>66</v>
      </c>
      <c r="N13" s="25" t="s">
        <v>67</v>
      </c>
      <c r="O13" s="97" t="s">
        <v>145</v>
      </c>
      <c r="P13" s="70"/>
      <c r="Q13" s="2"/>
      <c r="R13" s="2"/>
    </row>
    <row r="14" spans="1:18" s="3" customFormat="1" ht="355.5" hidden="1" customHeight="1">
      <c r="A14" s="96">
        <v>7</v>
      </c>
      <c r="B14" s="18">
        <v>4</v>
      </c>
      <c r="C14" s="19" t="s">
        <v>60</v>
      </c>
      <c r="D14" s="108" t="s">
        <v>69</v>
      </c>
      <c r="E14" s="31" t="s">
        <v>70</v>
      </c>
      <c r="F14" s="19" t="s">
        <v>20</v>
      </c>
      <c r="G14" s="19" t="s">
        <v>71</v>
      </c>
      <c r="H14" s="19"/>
      <c r="I14" s="22" t="s">
        <v>72</v>
      </c>
      <c r="J14" s="23">
        <v>0.1</v>
      </c>
      <c r="K14" s="23" t="s">
        <v>46</v>
      </c>
      <c r="L14" s="19" t="s">
        <v>47</v>
      </c>
      <c r="M14" s="24" t="s">
        <v>73</v>
      </c>
      <c r="N14" s="21" t="s">
        <v>74</v>
      </c>
      <c r="O14" s="97" t="s">
        <v>68</v>
      </c>
      <c r="P14" s="70"/>
      <c r="Q14" s="2"/>
      <c r="R14" s="2"/>
    </row>
    <row r="15" spans="1:18" s="3" customFormat="1" ht="195" customHeight="1">
      <c r="A15" s="96">
        <v>8</v>
      </c>
      <c r="B15" s="18">
        <v>5</v>
      </c>
      <c r="C15" s="19" t="s">
        <v>41</v>
      </c>
      <c r="D15" s="109" t="s">
        <v>75</v>
      </c>
      <c r="E15" s="31" t="s">
        <v>76</v>
      </c>
      <c r="F15" s="19" t="s">
        <v>20</v>
      </c>
      <c r="G15" s="19" t="s">
        <v>77</v>
      </c>
      <c r="H15" s="19" t="s">
        <v>78</v>
      </c>
      <c r="I15" s="22">
        <v>1032674640</v>
      </c>
      <c r="J15" s="23" t="s">
        <v>79</v>
      </c>
      <c r="K15" s="23" t="s">
        <v>46</v>
      </c>
      <c r="L15" s="19" t="s">
        <v>47</v>
      </c>
      <c r="M15" s="24" t="s">
        <v>80</v>
      </c>
      <c r="N15" s="25" t="s">
        <v>81</v>
      </c>
      <c r="O15" s="98" t="s">
        <v>82</v>
      </c>
      <c r="P15" s="70"/>
      <c r="Q15" s="2"/>
      <c r="R15" s="2"/>
    </row>
    <row r="16" spans="1:18" s="3" customFormat="1" ht="118.9" hidden="1" customHeight="1">
      <c r="A16" s="96">
        <v>9</v>
      </c>
      <c r="B16" s="18">
        <v>6</v>
      </c>
      <c r="C16" s="19" t="s">
        <v>41</v>
      </c>
      <c r="D16" s="109" t="s">
        <v>83</v>
      </c>
      <c r="E16" s="31" t="s">
        <v>84</v>
      </c>
      <c r="F16" s="19" t="s">
        <v>20</v>
      </c>
      <c r="G16" s="19" t="s">
        <v>85</v>
      </c>
      <c r="H16" s="19" t="s">
        <v>21</v>
      </c>
      <c r="I16" s="22">
        <v>273402102</v>
      </c>
      <c r="J16" s="23">
        <v>0.1</v>
      </c>
      <c r="K16" s="23" t="s">
        <v>46</v>
      </c>
      <c r="L16" s="19" t="s">
        <v>47</v>
      </c>
      <c r="M16" s="24" t="s">
        <v>86</v>
      </c>
      <c r="N16" s="21" t="s">
        <v>87</v>
      </c>
      <c r="O16" s="97" t="s">
        <v>35</v>
      </c>
      <c r="P16" s="70"/>
      <c r="Q16" s="2"/>
      <c r="R16" s="2"/>
    </row>
    <row r="17" spans="1:18" s="3" customFormat="1" ht="305.45" customHeight="1">
      <c r="A17" s="96">
        <v>10</v>
      </c>
      <c r="B17" s="18">
        <v>7</v>
      </c>
      <c r="C17" s="19" t="s">
        <v>41</v>
      </c>
      <c r="D17" s="108" t="s">
        <v>88</v>
      </c>
      <c r="E17" s="31" t="s">
        <v>89</v>
      </c>
      <c r="F17" s="19" t="s">
        <v>20</v>
      </c>
      <c r="G17" s="19" t="s">
        <v>90</v>
      </c>
      <c r="H17" s="19" t="s">
        <v>91</v>
      </c>
      <c r="I17" s="28">
        <v>460933360</v>
      </c>
      <c r="J17" s="23">
        <v>0.5</v>
      </c>
      <c r="K17" s="23" t="s">
        <v>65</v>
      </c>
      <c r="L17" s="19" t="s">
        <v>32</v>
      </c>
      <c r="M17" s="24" t="s">
        <v>92</v>
      </c>
      <c r="N17" s="21" t="s">
        <v>146</v>
      </c>
      <c r="O17" s="99" t="s">
        <v>93</v>
      </c>
      <c r="P17" s="83">
        <v>9394594</v>
      </c>
      <c r="Q17" s="2"/>
      <c r="R17" s="2"/>
    </row>
    <row r="18" spans="1:18" s="3" customFormat="1" ht="177" hidden="1" customHeight="1">
      <c r="A18" s="96">
        <v>11</v>
      </c>
      <c r="B18" s="18">
        <v>8</v>
      </c>
      <c r="C18" s="19" t="s">
        <v>41</v>
      </c>
      <c r="D18" s="110" t="s">
        <v>94</v>
      </c>
      <c r="E18" s="33" t="s">
        <v>95</v>
      </c>
      <c r="F18" s="19" t="s">
        <v>96</v>
      </c>
      <c r="G18" s="19" t="s">
        <v>97</v>
      </c>
      <c r="H18" s="19" t="s">
        <v>98</v>
      </c>
      <c r="I18" s="22">
        <v>205531500</v>
      </c>
      <c r="J18" s="23">
        <v>0.1</v>
      </c>
      <c r="K18" s="23" t="s">
        <v>46</v>
      </c>
      <c r="L18" s="19" t="s">
        <v>47</v>
      </c>
      <c r="M18" s="24" t="s">
        <v>99</v>
      </c>
      <c r="N18" s="21" t="s">
        <v>100</v>
      </c>
      <c r="O18" s="97" t="s">
        <v>26</v>
      </c>
      <c r="P18" s="70"/>
      <c r="Q18" s="2"/>
      <c r="R18" s="2"/>
    </row>
    <row r="19" spans="1:18" s="3" customFormat="1" ht="266.45" hidden="1" customHeight="1">
      <c r="A19" s="96">
        <v>12</v>
      </c>
      <c r="B19" s="18">
        <v>9</v>
      </c>
      <c r="C19" s="19" t="s">
        <v>41</v>
      </c>
      <c r="D19" s="111" t="s">
        <v>101</v>
      </c>
      <c r="E19" s="33" t="s">
        <v>102</v>
      </c>
      <c r="F19" s="19" t="s">
        <v>20</v>
      </c>
      <c r="G19" s="19"/>
      <c r="H19" s="19" t="s">
        <v>103</v>
      </c>
      <c r="I19" s="28">
        <v>27753496</v>
      </c>
      <c r="J19" s="23">
        <v>0.1</v>
      </c>
      <c r="K19" s="23" t="s">
        <v>46</v>
      </c>
      <c r="L19" s="19" t="s">
        <v>47</v>
      </c>
      <c r="M19" s="34" t="s">
        <v>104</v>
      </c>
      <c r="N19" s="21" t="s">
        <v>105</v>
      </c>
      <c r="O19" s="97" t="s">
        <v>26</v>
      </c>
      <c r="P19" s="70"/>
      <c r="Q19" s="2"/>
      <c r="R19" s="2"/>
    </row>
    <row r="20" spans="1:18" s="3" customFormat="1" ht="157.9" hidden="1" customHeight="1">
      <c r="A20" s="96">
        <v>13</v>
      </c>
      <c r="B20" s="18">
        <v>10</v>
      </c>
      <c r="C20" s="19" t="s">
        <v>41</v>
      </c>
      <c r="D20" s="34" t="s">
        <v>106</v>
      </c>
      <c r="E20" s="31" t="s">
        <v>107</v>
      </c>
      <c r="F20" s="19" t="s">
        <v>20</v>
      </c>
      <c r="G20" s="19"/>
      <c r="H20" s="19" t="s">
        <v>108</v>
      </c>
      <c r="I20" s="35">
        <v>119473210.58</v>
      </c>
      <c r="J20" s="36">
        <v>0.1</v>
      </c>
      <c r="K20" s="37" t="s">
        <v>46</v>
      </c>
      <c r="L20" s="37" t="s">
        <v>47</v>
      </c>
      <c r="M20" s="38" t="s">
        <v>109</v>
      </c>
      <c r="N20" s="39" t="s">
        <v>110</v>
      </c>
      <c r="O20" s="100" t="s">
        <v>26</v>
      </c>
      <c r="P20" s="70"/>
      <c r="Q20" s="2"/>
      <c r="R20" s="2"/>
    </row>
    <row r="21" spans="1:18" s="3" customFormat="1" ht="304.14999999999998" hidden="1" customHeight="1">
      <c r="A21" s="96">
        <v>14</v>
      </c>
      <c r="B21" s="18">
        <v>11</v>
      </c>
      <c r="C21" s="19" t="s">
        <v>41</v>
      </c>
      <c r="D21" s="108" t="s">
        <v>111</v>
      </c>
      <c r="E21" s="31" t="s">
        <v>112</v>
      </c>
      <c r="F21" s="19" t="s">
        <v>113</v>
      </c>
      <c r="G21" s="19" t="s">
        <v>114</v>
      </c>
      <c r="H21" s="19" t="s">
        <v>115</v>
      </c>
      <c r="I21" s="28">
        <v>996471471</v>
      </c>
      <c r="J21" s="23">
        <v>0.1</v>
      </c>
      <c r="K21" s="23" t="s">
        <v>46</v>
      </c>
      <c r="L21" s="19" t="s">
        <v>47</v>
      </c>
      <c r="M21" s="24" t="s">
        <v>116</v>
      </c>
      <c r="N21" s="39" t="s">
        <v>117</v>
      </c>
      <c r="O21" s="97" t="s">
        <v>26</v>
      </c>
      <c r="P21" s="70"/>
      <c r="Q21" s="2"/>
      <c r="R21" s="2"/>
    </row>
    <row r="22" spans="1:18" s="3" customFormat="1" ht="192.6" hidden="1" customHeight="1" thickBot="1">
      <c r="A22" s="101">
        <v>15</v>
      </c>
      <c r="B22" s="40">
        <v>12</v>
      </c>
      <c r="C22" s="41" t="s">
        <v>41</v>
      </c>
      <c r="D22" s="112" t="s">
        <v>118</v>
      </c>
      <c r="E22" s="42" t="s">
        <v>119</v>
      </c>
      <c r="F22" s="41" t="s">
        <v>20</v>
      </c>
      <c r="G22" s="41"/>
      <c r="H22" s="41" t="s">
        <v>120</v>
      </c>
      <c r="I22" s="43" t="s">
        <v>121</v>
      </c>
      <c r="J22" s="44" t="s">
        <v>46</v>
      </c>
      <c r="K22" s="44">
        <v>0.1</v>
      </c>
      <c r="L22" s="41" t="s">
        <v>47</v>
      </c>
      <c r="M22" s="45" t="s">
        <v>122</v>
      </c>
      <c r="N22" s="46" t="s">
        <v>123</v>
      </c>
      <c r="O22" s="102" t="s">
        <v>68</v>
      </c>
      <c r="P22" s="84"/>
      <c r="Q22" s="2"/>
      <c r="R22" s="2"/>
    </row>
    <row r="23" spans="1:18" s="17" customFormat="1" hidden="1">
      <c r="A23" s="101"/>
      <c r="B23" s="47"/>
      <c r="C23" s="48"/>
      <c r="D23" s="113"/>
      <c r="E23" s="49"/>
      <c r="F23" s="48"/>
      <c r="G23" s="48"/>
      <c r="H23" s="48"/>
      <c r="I23" s="50">
        <f>SUM(I11)</f>
        <v>1306490400</v>
      </c>
      <c r="J23" s="145">
        <v>1306490400</v>
      </c>
      <c r="K23" s="51">
        <f>SUM(K11:K22)</f>
        <v>0.1</v>
      </c>
      <c r="L23" s="48"/>
      <c r="M23" s="52"/>
      <c r="N23" s="53"/>
      <c r="O23" s="103"/>
      <c r="P23" s="85"/>
      <c r="Q23" s="16"/>
      <c r="R23" s="16"/>
    </row>
    <row r="24" spans="1:18" s="17" customFormat="1" ht="291" hidden="1" customHeight="1">
      <c r="A24" s="96">
        <v>16</v>
      </c>
      <c r="B24" s="18">
        <v>1</v>
      </c>
      <c r="C24" s="19" t="s">
        <v>124</v>
      </c>
      <c r="D24" s="108" t="s">
        <v>125</v>
      </c>
      <c r="E24" s="54" t="s">
        <v>126</v>
      </c>
      <c r="F24" s="19" t="s">
        <v>20</v>
      </c>
      <c r="G24" s="19" t="s">
        <v>127</v>
      </c>
      <c r="H24" s="19" t="s">
        <v>54</v>
      </c>
      <c r="I24" s="28">
        <v>17509862968</v>
      </c>
      <c r="J24" s="23">
        <v>0.3</v>
      </c>
      <c r="K24" s="23" t="s">
        <v>31</v>
      </c>
      <c r="L24" s="19" t="s">
        <v>32</v>
      </c>
      <c r="M24" s="24" t="s">
        <v>128</v>
      </c>
      <c r="N24" s="25" t="s">
        <v>129</v>
      </c>
      <c r="O24" s="97" t="s">
        <v>26</v>
      </c>
      <c r="P24" s="82"/>
      <c r="Q24" s="16"/>
      <c r="R24" s="16"/>
    </row>
    <row r="25" spans="1:18" s="17" customFormat="1" hidden="1">
      <c r="A25" s="116"/>
      <c r="B25" s="116"/>
      <c r="C25" s="117"/>
      <c r="D25" s="118"/>
      <c r="E25" s="124"/>
      <c r="F25" s="117"/>
      <c r="G25" s="117"/>
      <c r="H25" s="117"/>
      <c r="I25" s="119">
        <f>SUM(I24)</f>
        <v>17509862968</v>
      </c>
      <c r="J25" s="157">
        <v>0.3</v>
      </c>
      <c r="K25" s="120"/>
      <c r="L25" s="117"/>
      <c r="M25" s="121"/>
      <c r="N25" s="122"/>
      <c r="O25" s="123"/>
      <c r="P25" s="16"/>
      <c r="Q25" s="16"/>
      <c r="R25" s="16"/>
    </row>
    <row r="26" spans="1:18" s="3" customFormat="1">
      <c r="A26" s="2"/>
      <c r="B26" s="2"/>
      <c r="C26" s="2"/>
      <c r="D26" s="114"/>
      <c r="E26" s="55"/>
      <c r="F26" s="2"/>
      <c r="G26" s="2"/>
      <c r="H26" s="2"/>
      <c r="I26" s="56"/>
      <c r="J26" s="2"/>
      <c r="K26" s="2"/>
      <c r="L26" s="2"/>
      <c r="M26" s="57"/>
      <c r="N26" s="58"/>
      <c r="O26" s="59"/>
      <c r="P26" s="2"/>
      <c r="Q26" s="2"/>
      <c r="R26" s="2"/>
    </row>
    <row r="27" spans="1:18" s="17" customFormat="1" ht="61.5" customHeight="1" thickBot="1">
      <c r="A27" s="15"/>
      <c r="B27" s="15"/>
      <c r="C27" s="19" t="s">
        <v>18</v>
      </c>
      <c r="D27" s="108"/>
      <c r="E27" s="125" t="s">
        <v>130</v>
      </c>
      <c r="F27" s="19" t="s">
        <v>20</v>
      </c>
      <c r="G27" s="19"/>
      <c r="H27" s="19" t="s">
        <v>131</v>
      </c>
      <c r="I27" s="28" t="s">
        <v>132</v>
      </c>
      <c r="J27" s="23"/>
      <c r="K27" s="23"/>
      <c r="L27" s="19"/>
      <c r="M27" s="24" t="s">
        <v>133</v>
      </c>
      <c r="N27" s="25" t="s">
        <v>134</v>
      </c>
      <c r="O27" s="26" t="s">
        <v>135</v>
      </c>
      <c r="P27" s="126"/>
      <c r="Q27" s="16"/>
      <c r="R27" s="16"/>
    </row>
    <row r="28" spans="1:18" s="68" customFormat="1" ht="91.5" thickBot="1">
      <c r="A28" s="60"/>
      <c r="B28" s="61"/>
      <c r="C28" s="62" t="s">
        <v>136</v>
      </c>
      <c r="D28" s="115" t="s">
        <v>137</v>
      </c>
      <c r="E28" s="127" t="s">
        <v>138</v>
      </c>
      <c r="F28" s="62" t="s">
        <v>54</v>
      </c>
      <c r="G28" s="62" t="s">
        <v>139</v>
      </c>
      <c r="H28" s="62" t="s">
        <v>140</v>
      </c>
      <c r="I28" s="63">
        <v>866524088</v>
      </c>
      <c r="J28" s="64">
        <v>0.8</v>
      </c>
      <c r="K28" s="64" t="s">
        <v>22</v>
      </c>
      <c r="L28" s="62" t="s">
        <v>23</v>
      </c>
      <c r="M28" s="62" t="s">
        <v>141</v>
      </c>
      <c r="N28" s="65" t="s">
        <v>142</v>
      </c>
      <c r="O28" s="66" t="s">
        <v>143</v>
      </c>
      <c r="P28" s="67"/>
    </row>
    <row r="29" spans="1:18" s="17" customFormat="1">
      <c r="A29" s="16"/>
      <c r="B29" s="16"/>
      <c r="C29" s="16"/>
      <c r="D29" s="128"/>
      <c r="E29" s="55"/>
      <c r="F29" s="16"/>
      <c r="G29" s="16"/>
      <c r="H29" s="16"/>
      <c r="I29" s="129"/>
      <c r="J29" s="16"/>
      <c r="K29" s="16"/>
      <c r="L29" s="16"/>
      <c r="M29" s="55"/>
      <c r="N29" s="58"/>
      <c r="O29" s="130"/>
      <c r="P29" s="16"/>
      <c r="Q29" s="16"/>
      <c r="R29" s="16"/>
    </row>
    <row r="30" spans="1:18" s="131" customFormat="1">
      <c r="D30" s="132"/>
      <c r="Q30" s="131" t="e" cm="1">
        <f t="array" ref="Q30">+#REF!:Q35M33A30:Q35A24:Q35M33A30:Q35A21:Q35M33A30:Q35A19:Q35M33A30:Q35A16:Q35M33A30:Q35A14:Q35M33A30:Q35A11:Q35M33A30:Q35A7:Q35M33A30:Q35A2:Q35M33A30:Q35A1:Q30</f>
        <v>#REF!</v>
      </c>
    </row>
    <row r="31" spans="1:18" s="131" customFormat="1">
      <c r="D31" s="132"/>
    </row>
    <row r="32" spans="1:18" s="131" customFormat="1">
      <c r="D32" s="132"/>
    </row>
    <row r="33" spans="4:4" s="131" customFormat="1">
      <c r="D33" s="132"/>
    </row>
    <row r="34" spans="4:4" s="131" customFormat="1">
      <c r="D34" s="132"/>
    </row>
    <row r="35" spans="4:4" s="131" customFormat="1">
      <c r="D35" s="132"/>
    </row>
    <row r="36" spans="4:4" s="131" customFormat="1">
      <c r="D36" s="132"/>
    </row>
    <row r="37" spans="4:4" s="131" customFormat="1">
      <c r="D37" s="132"/>
    </row>
    <row r="38" spans="4:4" s="131" customFormat="1">
      <c r="D38" s="132"/>
    </row>
    <row r="39" spans="4:4" s="131" customFormat="1">
      <c r="D39" s="132"/>
    </row>
    <row r="40" spans="4:4" s="131" customFormat="1">
      <c r="D40" s="132"/>
    </row>
  </sheetData>
  <autoFilter ref="A6:R25">
    <filterColumn colId="14">
      <filters>
        <filter val="SENTENCIA 1RA. INST. EN CONTRA - SEGUNDA INSTANCIA"/>
        <filter val="SENTENCIA A FAVOR - PRIMERA INSTANCIA"/>
        <filter val="SENTENCIA A FAVOR - RECURSO DE APELACION - SEGUNDA  INSTANCIA"/>
        <filter val="SENTENCIA DE 1RA. INST. EN CONTRA - RECURSO DE APELACION"/>
      </filters>
    </filterColumn>
  </autoFilter>
  <mergeCells count="1">
    <mergeCell ref="C3:N5"/>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52"/>
  <sheetViews>
    <sheetView topLeftCell="A49" workbookViewId="0">
      <selection activeCell="B55" sqref="B55"/>
    </sheetView>
  </sheetViews>
  <sheetFormatPr baseColWidth="10" defaultRowHeight="14.25"/>
  <cols>
    <col min="1" max="1" width="34" customWidth="1"/>
    <col min="2" max="2" width="33.5" bestFit="1" customWidth="1"/>
    <col min="3" max="3" width="13.5" customWidth="1"/>
    <col min="4" max="4" width="18.375" bestFit="1" customWidth="1"/>
  </cols>
  <sheetData>
    <row r="3" spans="1:6" ht="15">
      <c r="A3" s="133" t="s">
        <v>149</v>
      </c>
      <c r="B3" s="133" t="s">
        <v>150</v>
      </c>
      <c r="C3" s="133" t="s">
        <v>159</v>
      </c>
      <c r="D3" s="133" t="s">
        <v>151</v>
      </c>
      <c r="E3" s="134"/>
      <c r="F3" s="134"/>
    </row>
    <row r="4" spans="1:6" ht="15">
      <c r="A4" s="150" t="s">
        <v>156</v>
      </c>
      <c r="B4" s="147">
        <v>3</v>
      </c>
      <c r="C4" s="151">
        <f>3/16*100</f>
        <v>18.75</v>
      </c>
      <c r="D4" s="146">
        <v>651194688</v>
      </c>
      <c r="E4" s="134"/>
      <c r="F4" s="134"/>
    </row>
    <row r="5" spans="1:6">
      <c r="A5" s="135" t="s">
        <v>41</v>
      </c>
      <c r="B5" s="148" t="s">
        <v>157</v>
      </c>
      <c r="C5" s="151">
        <f>12/16*100</f>
        <v>75</v>
      </c>
      <c r="D5" s="137">
        <v>1306490400</v>
      </c>
    </row>
    <row r="6" spans="1:6">
      <c r="A6" s="135" t="s">
        <v>124</v>
      </c>
      <c r="B6" s="148" t="s">
        <v>158</v>
      </c>
      <c r="C6" s="151">
        <f>1/16*100</f>
        <v>6.25</v>
      </c>
      <c r="D6" s="137">
        <v>17509862968</v>
      </c>
    </row>
    <row r="7" spans="1:6">
      <c r="A7" s="135" t="s">
        <v>152</v>
      </c>
      <c r="B7" s="148" t="s">
        <v>155</v>
      </c>
      <c r="C7" s="152">
        <v>0</v>
      </c>
      <c r="D7" s="137">
        <v>0</v>
      </c>
    </row>
    <row r="8" spans="1:6">
      <c r="A8" s="135" t="s">
        <v>153</v>
      </c>
      <c r="B8" s="148" t="s">
        <v>155</v>
      </c>
      <c r="C8" s="152">
        <v>0</v>
      </c>
      <c r="D8" s="137">
        <v>0</v>
      </c>
    </row>
    <row r="9" spans="1:6" s="155" customFormat="1" ht="15">
      <c r="A9" s="153" t="s">
        <v>154</v>
      </c>
      <c r="B9" s="154">
        <f>B4+B5+B6+B7+B8</f>
        <v>16</v>
      </c>
      <c r="C9" s="149">
        <f>C4+C5+C6</f>
        <v>100</v>
      </c>
      <c r="D9" s="140">
        <f>SUM(D4:D8)</f>
        <v>19467548056</v>
      </c>
    </row>
    <row r="10" spans="1:6" ht="15">
      <c r="A10" s="163"/>
      <c r="B10" s="163"/>
      <c r="C10" s="141"/>
    </row>
    <row r="18" spans="1:3" ht="15">
      <c r="A18" s="133" t="s">
        <v>149</v>
      </c>
      <c r="B18" s="133" t="s">
        <v>163</v>
      </c>
      <c r="C18" s="134"/>
    </row>
    <row r="19" spans="1:3" ht="15">
      <c r="A19" s="156" t="s">
        <v>160</v>
      </c>
      <c r="B19" s="159">
        <v>0.1</v>
      </c>
      <c r="C19" s="134"/>
    </row>
    <row r="20" spans="1:3" ht="15">
      <c r="A20" s="156" t="s">
        <v>161</v>
      </c>
      <c r="B20" s="159">
        <v>0.4</v>
      </c>
      <c r="C20" s="134"/>
    </row>
    <row r="21" spans="1:3" ht="15">
      <c r="A21" s="156" t="s">
        <v>162</v>
      </c>
      <c r="B21" s="159">
        <v>0.3</v>
      </c>
      <c r="C21" s="134"/>
    </row>
    <row r="22" spans="1:3">
      <c r="A22" s="135" t="s">
        <v>152</v>
      </c>
      <c r="B22" s="136">
        <v>0</v>
      </c>
      <c r="C22" s="142"/>
    </row>
    <row r="23" spans="1:3">
      <c r="A23" s="135" t="s">
        <v>153</v>
      </c>
      <c r="B23" s="136">
        <v>0</v>
      </c>
      <c r="C23" s="142"/>
    </row>
    <row r="24" spans="1:3" ht="15">
      <c r="A24" s="138"/>
      <c r="B24" s="139"/>
      <c r="C24" s="143"/>
    </row>
    <row r="25" spans="1:3">
      <c r="B25" s="158"/>
    </row>
    <row r="29" spans="1:3" ht="15">
      <c r="A29" s="133" t="s">
        <v>149</v>
      </c>
      <c r="B29" s="133" t="s">
        <v>151</v>
      </c>
    </row>
    <row r="30" spans="1:3">
      <c r="A30" s="156" t="s">
        <v>160</v>
      </c>
      <c r="B30" s="146">
        <v>651194688</v>
      </c>
    </row>
    <row r="31" spans="1:3">
      <c r="A31" s="156" t="s">
        <v>161</v>
      </c>
      <c r="B31" s="137">
        <v>1306490400</v>
      </c>
    </row>
    <row r="32" spans="1:3">
      <c r="A32" s="156" t="s">
        <v>162</v>
      </c>
      <c r="B32" s="137">
        <v>17509862968</v>
      </c>
    </row>
    <row r="33" spans="1:2">
      <c r="A33" s="135" t="s">
        <v>152</v>
      </c>
      <c r="B33" s="137">
        <v>0</v>
      </c>
    </row>
    <row r="34" spans="1:2">
      <c r="A34" s="135" t="s">
        <v>153</v>
      </c>
      <c r="B34" s="137">
        <v>0</v>
      </c>
    </row>
    <row r="35" spans="1:2" ht="15">
      <c r="A35" s="138" t="s">
        <v>154</v>
      </c>
      <c r="B35" s="140">
        <f>SUM(B30:B34)</f>
        <v>19467548056</v>
      </c>
    </row>
    <row r="46" spans="1:2" ht="15">
      <c r="A46" s="133" t="s">
        <v>149</v>
      </c>
      <c r="B46" s="133" t="s">
        <v>150</v>
      </c>
    </row>
    <row r="47" spans="1:2" ht="15">
      <c r="A47" s="150" t="s">
        <v>156</v>
      </c>
      <c r="B47" s="147">
        <v>3</v>
      </c>
    </row>
    <row r="48" spans="1:2">
      <c r="A48" s="135" t="s">
        <v>41</v>
      </c>
      <c r="B48" s="148" t="s">
        <v>157</v>
      </c>
    </row>
    <row r="49" spans="1:2">
      <c r="A49" s="135" t="s">
        <v>124</v>
      </c>
      <c r="B49" s="148" t="s">
        <v>158</v>
      </c>
    </row>
    <row r="50" spans="1:2">
      <c r="A50" s="135" t="s">
        <v>152</v>
      </c>
      <c r="B50" s="148" t="s">
        <v>155</v>
      </c>
    </row>
    <row r="51" spans="1:2">
      <c r="A51" s="135" t="s">
        <v>153</v>
      </c>
      <c r="B51" s="148" t="s">
        <v>155</v>
      </c>
    </row>
    <row r="52" spans="1:2" ht="15">
      <c r="A52" s="153" t="s">
        <v>154</v>
      </c>
      <c r="B52" s="154">
        <f>B47+B48+B49+B50+B51</f>
        <v>16</v>
      </c>
    </row>
  </sheetData>
  <mergeCells count="1">
    <mergeCell ref="A10:B10"/>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INFORME</vt:lpstr>
      <vt:lpstr>CUADROS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Sofia Cuello Castro</dc:creator>
  <cp:lastModifiedBy>LENOVO</cp:lastModifiedBy>
  <cp:lastPrinted>2026-01-14T14:43:05Z</cp:lastPrinted>
  <dcterms:created xsi:type="dcterms:W3CDTF">2026-01-14T14:36:47Z</dcterms:created>
  <dcterms:modified xsi:type="dcterms:W3CDTF">2026-01-21T15:31:20Z</dcterms:modified>
</cp:coreProperties>
</file>